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.hristova\Documents\BIOMETR_TABLIZI\БМТ 2023\"/>
    </mc:Choice>
  </mc:AlternateContent>
  <bookViews>
    <workbookView xWindow="0" yWindow="0" windowWidth="27870" windowHeight="12885" activeTab="1"/>
  </bookViews>
  <sheets>
    <sheet name="ДПФ - старост" sheetId="10" r:id="rId1"/>
    <sheet name="ДПФ - инвалидност" sheetId="8" r:id="rId2"/>
    <sheet name="НСИ 2020-2022" sheetId="9" state="veryHidden" r:id="rId3"/>
  </sheets>
  <definedNames>
    <definedName name="_xlnm.Print_Titles" localSheetId="1">'ДПФ - инвалидност'!$6:$6</definedName>
    <definedName name="_xlnm.Print_Titles" localSheetId="0">'ДПФ - старост'!$6:$6</definedName>
  </definedNames>
  <calcPr calcId="162913"/>
</workbook>
</file>

<file path=xl/calcChain.xml><?xml version="1.0" encoding="utf-8"?>
<calcChain xmlns="http://schemas.openxmlformats.org/spreadsheetml/2006/main">
  <c r="C7" i="8" l="1"/>
  <c r="D108" i="10" l="1"/>
  <c r="F107" i="10"/>
  <c r="E107" i="10"/>
  <c r="D107" i="10" s="1"/>
  <c r="F106" i="10"/>
  <c r="E106" i="10"/>
  <c r="D106" i="10"/>
  <c r="F105" i="10"/>
  <c r="E105" i="10"/>
  <c r="D105" i="10" s="1"/>
  <c r="F104" i="10"/>
  <c r="E104" i="10"/>
  <c r="D104" i="10" s="1"/>
  <c r="F103" i="10"/>
  <c r="E103" i="10"/>
  <c r="D103" i="10"/>
  <c r="F102" i="10"/>
  <c r="E102" i="10"/>
  <c r="D102" i="10" s="1"/>
  <c r="F101" i="10"/>
  <c r="E101" i="10"/>
  <c r="D101" i="10" s="1"/>
  <c r="F100" i="10"/>
  <c r="E100" i="10"/>
  <c r="D100" i="10" s="1"/>
  <c r="F99" i="10"/>
  <c r="E99" i="10"/>
  <c r="D99" i="10" s="1"/>
  <c r="F98" i="10"/>
  <c r="E98" i="10"/>
  <c r="D98" i="10" s="1"/>
  <c r="F97" i="10"/>
  <c r="E97" i="10"/>
  <c r="D97" i="10" s="1"/>
  <c r="F96" i="10"/>
  <c r="E96" i="10"/>
  <c r="D96" i="10" s="1"/>
  <c r="F95" i="10"/>
  <c r="E95" i="10"/>
  <c r="D95" i="10"/>
  <c r="F94" i="10"/>
  <c r="E94" i="10"/>
  <c r="D94" i="10" s="1"/>
  <c r="F93" i="10"/>
  <c r="E93" i="10"/>
  <c r="D93" i="10" s="1"/>
  <c r="F92" i="10"/>
  <c r="E92" i="10"/>
  <c r="D92" i="10" s="1"/>
  <c r="F91" i="10"/>
  <c r="E91" i="10"/>
  <c r="D91" i="10" s="1"/>
  <c r="F90" i="10"/>
  <c r="E90" i="10"/>
  <c r="D90" i="10" s="1"/>
  <c r="F89" i="10"/>
  <c r="E89" i="10"/>
  <c r="D89" i="10" s="1"/>
  <c r="F88" i="10"/>
  <c r="E88" i="10"/>
  <c r="D88" i="10" s="1"/>
  <c r="F87" i="10"/>
  <c r="E87" i="10"/>
  <c r="D87" i="10" s="1"/>
  <c r="F86" i="10"/>
  <c r="E86" i="10"/>
  <c r="D86" i="10" s="1"/>
  <c r="F85" i="10"/>
  <c r="E85" i="10"/>
  <c r="D85" i="10" s="1"/>
  <c r="F84" i="10"/>
  <c r="E84" i="10"/>
  <c r="D84" i="10" s="1"/>
  <c r="F83" i="10"/>
  <c r="E83" i="10"/>
  <c r="D83" i="10" s="1"/>
  <c r="F82" i="10"/>
  <c r="E82" i="10"/>
  <c r="D82" i="10" s="1"/>
  <c r="F81" i="10"/>
  <c r="E81" i="10"/>
  <c r="D81" i="10" s="1"/>
  <c r="F80" i="10"/>
  <c r="E80" i="10"/>
  <c r="D80" i="10" s="1"/>
  <c r="F79" i="10"/>
  <c r="E79" i="10"/>
  <c r="D79" i="10"/>
  <c r="F78" i="10"/>
  <c r="E78" i="10"/>
  <c r="D78" i="10" s="1"/>
  <c r="F77" i="10"/>
  <c r="E77" i="10"/>
  <c r="D77" i="10" s="1"/>
  <c r="F76" i="10"/>
  <c r="E76" i="10"/>
  <c r="D76" i="10" s="1"/>
  <c r="F75" i="10"/>
  <c r="E75" i="10"/>
  <c r="D75" i="10" s="1"/>
  <c r="F74" i="10"/>
  <c r="E74" i="10"/>
  <c r="D74" i="10" s="1"/>
  <c r="F73" i="10"/>
  <c r="E73" i="10"/>
  <c r="D73" i="10" s="1"/>
  <c r="F72" i="10"/>
  <c r="E72" i="10"/>
  <c r="D72" i="10" s="1"/>
  <c r="F71" i="10"/>
  <c r="E71" i="10"/>
  <c r="D71" i="10"/>
  <c r="F70" i="10"/>
  <c r="E70" i="10"/>
  <c r="D70" i="10" s="1"/>
  <c r="F69" i="10"/>
  <c r="E69" i="10"/>
  <c r="D69" i="10" s="1"/>
  <c r="F68" i="10"/>
  <c r="E68" i="10"/>
  <c r="D68" i="10" s="1"/>
  <c r="F67" i="10"/>
  <c r="E67" i="10"/>
  <c r="D67" i="10" s="1"/>
  <c r="F66" i="10"/>
  <c r="E66" i="10"/>
  <c r="D66" i="10" s="1"/>
  <c r="F65" i="10"/>
  <c r="E65" i="10"/>
  <c r="D65" i="10" s="1"/>
  <c r="F64" i="10"/>
  <c r="E64" i="10"/>
  <c r="D64" i="10" s="1"/>
  <c r="F63" i="10"/>
  <c r="E63" i="10"/>
  <c r="D63" i="10"/>
  <c r="F62" i="10"/>
  <c r="E62" i="10"/>
  <c r="D62" i="10" s="1"/>
  <c r="F61" i="10"/>
  <c r="E61" i="10"/>
  <c r="D61" i="10" s="1"/>
  <c r="F60" i="10"/>
  <c r="E60" i="10"/>
  <c r="D60" i="10" s="1"/>
  <c r="F59" i="10"/>
  <c r="E59" i="10"/>
  <c r="D59" i="10" s="1"/>
  <c r="F58" i="10"/>
  <c r="E58" i="10"/>
  <c r="D58" i="10" s="1"/>
  <c r="F57" i="10"/>
  <c r="E57" i="10"/>
  <c r="D57" i="10"/>
  <c r="F56" i="10"/>
  <c r="E56" i="10"/>
  <c r="D56" i="10" s="1"/>
  <c r="F55" i="10"/>
  <c r="E55" i="10"/>
  <c r="D55" i="10" s="1"/>
  <c r="F54" i="10"/>
  <c r="E54" i="10"/>
  <c r="D54" i="10"/>
  <c r="F53" i="10"/>
  <c r="E53" i="10"/>
  <c r="D53" i="10" s="1"/>
  <c r="F52" i="10"/>
  <c r="E52" i="10"/>
  <c r="D52" i="10" s="1"/>
  <c r="F51" i="10"/>
  <c r="E51" i="10"/>
  <c r="D51" i="10" s="1"/>
  <c r="F50" i="10"/>
  <c r="E50" i="10"/>
  <c r="D50" i="10" s="1"/>
  <c r="F49" i="10"/>
  <c r="E49" i="10"/>
  <c r="D49" i="10"/>
  <c r="F48" i="10"/>
  <c r="E48" i="10"/>
  <c r="D48" i="10" s="1"/>
  <c r="F47" i="10"/>
  <c r="E47" i="10"/>
  <c r="D47" i="10" s="1"/>
  <c r="F46" i="10"/>
  <c r="E46" i="10"/>
  <c r="D46" i="10" s="1"/>
  <c r="F45" i="10"/>
  <c r="E45" i="10"/>
  <c r="D45" i="10" s="1"/>
  <c r="F44" i="10"/>
  <c r="E44" i="10"/>
  <c r="D44" i="10" s="1"/>
  <c r="F43" i="10"/>
  <c r="E43" i="10"/>
  <c r="D43" i="10" s="1"/>
  <c r="F42" i="10"/>
  <c r="E42" i="10"/>
  <c r="D42" i="10" s="1"/>
  <c r="F41" i="10"/>
  <c r="E41" i="10"/>
  <c r="D41" i="10" s="1"/>
  <c r="F40" i="10"/>
  <c r="E40" i="10"/>
  <c r="D40" i="10" s="1"/>
  <c r="F39" i="10"/>
  <c r="E39" i="10"/>
  <c r="D39" i="10" s="1"/>
  <c r="F38" i="10"/>
  <c r="E38" i="10"/>
  <c r="D38" i="10"/>
  <c r="F37" i="10"/>
  <c r="E37" i="10"/>
  <c r="D37" i="10" s="1"/>
  <c r="F36" i="10"/>
  <c r="E36" i="10"/>
  <c r="D36" i="10" s="1"/>
  <c r="F35" i="10"/>
  <c r="E35" i="10"/>
  <c r="D35" i="10" s="1"/>
  <c r="F34" i="10"/>
  <c r="E34" i="10"/>
  <c r="D34" i="10"/>
  <c r="F33" i="10"/>
  <c r="E33" i="10"/>
  <c r="D33" i="10" s="1"/>
  <c r="F32" i="10"/>
  <c r="E32" i="10"/>
  <c r="D32" i="10" s="1"/>
  <c r="F31" i="10"/>
  <c r="E31" i="10"/>
  <c r="D31" i="10" s="1"/>
  <c r="F30" i="10"/>
  <c r="E30" i="10"/>
  <c r="D30" i="10" s="1"/>
  <c r="F29" i="10"/>
  <c r="E29" i="10"/>
  <c r="D29" i="10" s="1"/>
  <c r="F28" i="10"/>
  <c r="E28" i="10"/>
  <c r="D28" i="10" s="1"/>
  <c r="F27" i="10"/>
  <c r="E27" i="10"/>
  <c r="D27" i="10" s="1"/>
  <c r="F26" i="10"/>
  <c r="E26" i="10"/>
  <c r="D26" i="10" s="1"/>
  <c r="F25" i="10"/>
  <c r="E25" i="10"/>
  <c r="D25" i="10"/>
  <c r="F24" i="10"/>
  <c r="E24" i="10"/>
  <c r="D24" i="10" s="1"/>
  <c r="F23" i="10"/>
  <c r="E23" i="10"/>
  <c r="D23" i="10" s="1"/>
  <c r="F22" i="10"/>
  <c r="E22" i="10"/>
  <c r="D22" i="10" s="1"/>
  <c r="F21" i="10"/>
  <c r="E21" i="10"/>
  <c r="D21" i="10" s="1"/>
  <c r="F20" i="10"/>
  <c r="E20" i="10"/>
  <c r="D20" i="10" s="1"/>
  <c r="F19" i="10"/>
  <c r="E19" i="10"/>
  <c r="D19" i="10" s="1"/>
  <c r="F18" i="10"/>
  <c r="E18" i="10"/>
  <c r="D18" i="10"/>
  <c r="F17" i="10"/>
  <c r="E17" i="10"/>
  <c r="D17" i="10" s="1"/>
  <c r="F16" i="10"/>
  <c r="E16" i="10"/>
  <c r="D16" i="10" s="1"/>
  <c r="F15" i="10"/>
  <c r="E15" i="10"/>
  <c r="D15" i="10"/>
  <c r="F14" i="10"/>
  <c r="E14" i="10"/>
  <c r="D14" i="10" s="1"/>
  <c r="F13" i="10"/>
  <c r="E13" i="10"/>
  <c r="D13" i="10" s="1"/>
  <c r="F12" i="10"/>
  <c r="E12" i="10"/>
  <c r="D12" i="10" s="1"/>
  <c r="F11" i="10"/>
  <c r="E11" i="10"/>
  <c r="D11" i="10"/>
  <c r="F10" i="10"/>
  <c r="E10" i="10"/>
  <c r="D10" i="10" s="1"/>
  <c r="F9" i="10"/>
  <c r="E9" i="10"/>
  <c r="D9" i="10" s="1"/>
  <c r="F8" i="10"/>
  <c r="E8" i="10"/>
  <c r="D8" i="10" s="1"/>
  <c r="G7" i="10"/>
  <c r="F7" i="10"/>
  <c r="E7" i="10"/>
  <c r="C7" i="10" s="1"/>
  <c r="B8" i="10" s="1"/>
  <c r="C8" i="10" l="1"/>
  <c r="D7" i="10"/>
  <c r="B9" i="10"/>
  <c r="C9" i="10" s="1"/>
  <c r="G8" i="10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7" i="8"/>
  <c r="G7" i="8"/>
  <c r="B8" i="8"/>
  <c r="C8" i="8" s="1"/>
  <c r="G9" i="10" l="1"/>
  <c r="B10" i="10"/>
  <c r="C10" i="10" s="1"/>
  <c r="G8" i="8"/>
  <c r="B9" i="8"/>
  <c r="C9" i="8" s="1"/>
  <c r="G10" i="10" l="1"/>
  <c r="B11" i="10"/>
  <c r="C11" i="10" s="1"/>
  <c r="G9" i="8"/>
  <c r="B10" i="8"/>
  <c r="C10" i="8" s="1"/>
  <c r="G11" i="10" l="1"/>
  <c r="B12" i="10"/>
  <c r="C12" i="10" s="1"/>
  <c r="B11" i="8"/>
  <c r="C11" i="8" s="1"/>
  <c r="G10" i="8"/>
  <c r="G12" i="10" l="1"/>
  <c r="B13" i="10"/>
  <c r="C13" i="10" s="1"/>
  <c r="G11" i="8"/>
  <c r="B12" i="8"/>
  <c r="C12" i="8" s="1"/>
  <c r="G13" i="10" l="1"/>
  <c r="B14" i="10"/>
  <c r="C14" i="10" s="1"/>
  <c r="G12" i="8"/>
  <c r="B13" i="8"/>
  <c r="C13" i="8" s="1"/>
  <c r="B15" i="10" l="1"/>
  <c r="C15" i="10" s="1"/>
  <c r="G14" i="10"/>
  <c r="G13" i="8"/>
  <c r="B14" i="8"/>
  <c r="C14" i="8" s="1"/>
  <c r="G15" i="10" l="1"/>
  <c r="B16" i="10"/>
  <c r="C16" i="10" s="1"/>
  <c r="G14" i="8"/>
  <c r="B15" i="8"/>
  <c r="C15" i="8" s="1"/>
  <c r="G16" i="10" l="1"/>
  <c r="B17" i="10"/>
  <c r="C17" i="10" s="1"/>
  <c r="B16" i="8"/>
  <c r="C16" i="8" s="1"/>
  <c r="G15" i="8"/>
  <c r="G17" i="10" l="1"/>
  <c r="B18" i="10"/>
  <c r="C18" i="10" s="1"/>
  <c r="G16" i="8"/>
  <c r="B17" i="8"/>
  <c r="C17" i="8" s="1"/>
  <c r="B19" i="10" l="1"/>
  <c r="C19" i="10" s="1"/>
  <c r="G18" i="10"/>
  <c r="G17" i="8"/>
  <c r="B18" i="8"/>
  <c r="C18" i="8" s="1"/>
  <c r="B19" i="8" l="1"/>
  <c r="C19" i="8" s="1"/>
  <c r="G19" i="10"/>
  <c r="B20" i="10"/>
  <c r="C20" i="10" s="1"/>
  <c r="G18" i="8"/>
  <c r="G20" i="10" l="1"/>
  <c r="B21" i="10"/>
  <c r="C21" i="10" s="1"/>
  <c r="B20" i="8"/>
  <c r="C20" i="8" s="1"/>
  <c r="G19" i="8"/>
  <c r="G21" i="10" l="1"/>
  <c r="B22" i="10"/>
  <c r="C22" i="10" s="1"/>
  <c r="G20" i="8"/>
  <c r="B21" i="8"/>
  <c r="C21" i="8" s="1"/>
  <c r="G22" i="10" l="1"/>
  <c r="B23" i="10"/>
  <c r="C23" i="10" s="1"/>
  <c r="G21" i="8"/>
  <c r="B22" i="8"/>
  <c r="C22" i="8" s="1"/>
  <c r="G23" i="10" l="1"/>
  <c r="B24" i="10"/>
  <c r="C24" i="10" s="1"/>
  <c r="G22" i="8"/>
  <c r="B23" i="8"/>
  <c r="C23" i="8" s="1"/>
  <c r="B24" i="8" l="1"/>
  <c r="C24" i="8" s="1"/>
  <c r="G24" i="10"/>
  <c r="B25" i="10"/>
  <c r="C25" i="10" s="1"/>
  <c r="G23" i="8"/>
  <c r="G25" i="10" l="1"/>
  <c r="B26" i="10"/>
  <c r="C26" i="10" s="1"/>
  <c r="G24" i="8"/>
  <c r="B25" i="8"/>
  <c r="C25" i="8" s="1"/>
  <c r="G26" i="10" l="1"/>
  <c r="B27" i="10"/>
  <c r="C27" i="10" s="1"/>
  <c r="G25" i="8"/>
  <c r="B26" i="8"/>
  <c r="C26" i="8" s="1"/>
  <c r="B28" i="10" l="1"/>
  <c r="C28" i="10" s="1"/>
  <c r="G27" i="10"/>
  <c r="G26" i="8"/>
  <c r="B27" i="8"/>
  <c r="C27" i="8" s="1"/>
  <c r="B29" i="10" l="1"/>
  <c r="C29" i="10" s="1"/>
  <c r="G28" i="10"/>
  <c r="B28" i="8"/>
  <c r="C28" i="8" s="1"/>
  <c r="G27" i="8"/>
  <c r="B30" i="10" l="1"/>
  <c r="C30" i="10" s="1"/>
  <c r="G29" i="10"/>
  <c r="G28" i="8"/>
  <c r="B29" i="8"/>
  <c r="C29" i="8" s="1"/>
  <c r="B30" i="8" l="1"/>
  <c r="C30" i="8" s="1"/>
  <c r="G30" i="10"/>
  <c r="B31" i="10"/>
  <c r="C31" i="10" s="1"/>
  <c r="G29" i="8"/>
  <c r="G31" i="10" l="1"/>
  <c r="B32" i="10"/>
  <c r="C32" i="10" s="1"/>
  <c r="G30" i="8"/>
  <c r="B31" i="8"/>
  <c r="C31" i="8" s="1"/>
  <c r="G32" i="10" l="1"/>
  <c r="B33" i="10"/>
  <c r="C33" i="10" s="1"/>
  <c r="G31" i="8"/>
  <c r="B32" i="8"/>
  <c r="C32" i="8" s="1"/>
  <c r="G33" i="10" l="1"/>
  <c r="B34" i="10"/>
  <c r="C34" i="10" s="1"/>
  <c r="G32" i="8"/>
  <c r="B33" i="8"/>
  <c r="C33" i="8" s="1"/>
  <c r="G34" i="10" l="1"/>
  <c r="B35" i="10"/>
  <c r="C35" i="10" s="1"/>
  <c r="G33" i="8"/>
  <c r="B34" i="8"/>
  <c r="C34" i="8" s="1"/>
  <c r="G35" i="10" l="1"/>
  <c r="B36" i="10"/>
  <c r="C36" i="10" s="1"/>
  <c r="G34" i="8"/>
  <c r="B35" i="8"/>
  <c r="C35" i="8" s="1"/>
  <c r="G36" i="10" l="1"/>
  <c r="B37" i="10"/>
  <c r="C37" i="10" s="1"/>
  <c r="G35" i="8"/>
  <c r="B36" i="8"/>
  <c r="C36" i="8" s="1"/>
  <c r="G37" i="10" l="1"/>
  <c r="B38" i="10"/>
  <c r="C38" i="10" s="1"/>
  <c r="G36" i="8"/>
  <c r="B37" i="8"/>
  <c r="C37" i="8" s="1"/>
  <c r="G38" i="10" l="1"/>
  <c r="B39" i="10"/>
  <c r="C39" i="10" s="1"/>
  <c r="G37" i="8"/>
  <c r="B38" i="8"/>
  <c r="C38" i="8" s="1"/>
  <c r="G39" i="10" l="1"/>
  <c r="B40" i="10"/>
  <c r="C40" i="10" s="1"/>
  <c r="G38" i="8"/>
  <c r="B39" i="8"/>
  <c r="C39" i="8" s="1"/>
  <c r="B41" i="10" l="1"/>
  <c r="C41" i="10" s="1"/>
  <c r="G40" i="10"/>
  <c r="B40" i="8"/>
  <c r="C40" i="8" s="1"/>
  <c r="G39" i="8"/>
  <c r="B41" i="8" l="1"/>
  <c r="C41" i="8" s="1"/>
  <c r="G41" i="10"/>
  <c r="B42" i="10"/>
  <c r="C42" i="10" s="1"/>
  <c r="G40" i="8"/>
  <c r="G42" i="10" l="1"/>
  <c r="B43" i="10"/>
  <c r="C43" i="10" s="1"/>
  <c r="G41" i="8"/>
  <c r="B42" i="8"/>
  <c r="C42" i="8" s="1"/>
  <c r="G43" i="10" l="1"/>
  <c r="B44" i="10"/>
  <c r="C44" i="10" s="1"/>
  <c r="G42" i="8"/>
  <c r="B43" i="8"/>
  <c r="C43" i="8" s="1"/>
  <c r="B44" i="8" l="1"/>
  <c r="C44" i="8" s="1"/>
  <c r="G44" i="10"/>
  <c r="B45" i="10"/>
  <c r="C45" i="10" s="1"/>
  <c r="G43" i="8"/>
  <c r="G45" i="10" l="1"/>
  <c r="B46" i="10"/>
  <c r="C46" i="10" s="1"/>
  <c r="G44" i="8"/>
  <c r="B45" i="8"/>
  <c r="C45" i="8" s="1"/>
  <c r="G46" i="10" l="1"/>
  <c r="B47" i="10"/>
  <c r="C47" i="10" s="1"/>
  <c r="G45" i="8"/>
  <c r="B46" i="8"/>
  <c r="C46" i="8" s="1"/>
  <c r="G47" i="10" l="1"/>
  <c r="B48" i="10"/>
  <c r="C48" i="10" s="1"/>
  <c r="G46" i="8"/>
  <c r="B47" i="8"/>
  <c r="C47" i="8" s="1"/>
  <c r="B49" i="10" l="1"/>
  <c r="C49" i="10" s="1"/>
  <c r="G48" i="10"/>
  <c r="G47" i="8"/>
  <c r="B48" i="8"/>
  <c r="C48" i="8" s="1"/>
  <c r="G49" i="10" l="1"/>
  <c r="B50" i="10"/>
  <c r="C50" i="10" s="1"/>
  <c r="G48" i="8"/>
  <c r="B49" i="8"/>
  <c r="C49" i="8" s="1"/>
  <c r="G50" i="10" l="1"/>
  <c r="B51" i="10"/>
  <c r="C51" i="10" s="1"/>
  <c r="G49" i="8"/>
  <c r="B50" i="8"/>
  <c r="C50" i="8" s="1"/>
  <c r="G51" i="10" l="1"/>
  <c r="B52" i="10"/>
  <c r="C52" i="10" s="1"/>
  <c r="G50" i="8"/>
  <c r="B51" i="8"/>
  <c r="C51" i="8" s="1"/>
  <c r="B52" i="8" l="1"/>
  <c r="C52" i="8" s="1"/>
  <c r="B53" i="10"/>
  <c r="C53" i="10" s="1"/>
  <c r="G52" i="10"/>
  <c r="G51" i="8"/>
  <c r="B53" i="8" l="1"/>
  <c r="C53" i="8" s="1"/>
  <c r="G53" i="10"/>
  <c r="B54" i="10"/>
  <c r="C54" i="10" s="1"/>
  <c r="G52" i="8"/>
  <c r="G54" i="10" l="1"/>
  <c r="B55" i="10"/>
  <c r="C55" i="10" s="1"/>
  <c r="G53" i="8"/>
  <c r="B54" i="8"/>
  <c r="C54" i="8" s="1"/>
  <c r="B55" i="8" l="1"/>
  <c r="C55" i="8" s="1"/>
  <c r="G55" i="10"/>
  <c r="B56" i="10"/>
  <c r="C56" i="10" s="1"/>
  <c r="G54" i="8"/>
  <c r="B56" i="8" l="1"/>
  <c r="C56" i="8" s="1"/>
  <c r="B57" i="10"/>
  <c r="C57" i="10" s="1"/>
  <c r="G56" i="10"/>
  <c r="G55" i="8"/>
  <c r="G57" i="10" l="1"/>
  <c r="B58" i="10"/>
  <c r="C58" i="10" s="1"/>
  <c r="G56" i="8"/>
  <c r="B57" i="8"/>
  <c r="C57" i="8" s="1"/>
  <c r="B58" i="8" l="1"/>
  <c r="C58" i="8" s="1"/>
  <c r="G58" i="10"/>
  <c r="B59" i="10"/>
  <c r="C59" i="10" s="1"/>
  <c r="G57" i="8"/>
  <c r="G59" i="10" l="1"/>
  <c r="B60" i="10"/>
  <c r="C60" i="10" s="1"/>
  <c r="G58" i="8"/>
  <c r="B59" i="8"/>
  <c r="C59" i="8" s="1"/>
  <c r="G60" i="10" l="1"/>
  <c r="B61" i="10"/>
  <c r="C61" i="10" s="1"/>
  <c r="G59" i="8"/>
  <c r="B60" i="8"/>
  <c r="C60" i="8" s="1"/>
  <c r="G61" i="10" l="1"/>
  <c r="B62" i="10"/>
  <c r="C62" i="10" s="1"/>
  <c r="G60" i="8"/>
  <c r="B61" i="8"/>
  <c r="C61" i="8" s="1"/>
  <c r="B62" i="8" l="1"/>
  <c r="C62" i="8" s="1"/>
  <c r="G62" i="10"/>
  <c r="B63" i="10"/>
  <c r="C63" i="10" s="1"/>
  <c r="G61" i="8"/>
  <c r="G63" i="10" l="1"/>
  <c r="B64" i="10"/>
  <c r="C64" i="10" s="1"/>
  <c r="G62" i="8"/>
  <c r="B63" i="8"/>
  <c r="C63" i="8" s="1"/>
  <c r="B65" i="10" l="1"/>
  <c r="C65" i="10" s="1"/>
  <c r="G64" i="10"/>
  <c r="G63" i="8"/>
  <c r="B64" i="8"/>
  <c r="C64" i="8" s="1"/>
  <c r="G65" i="10" l="1"/>
  <c r="B66" i="10"/>
  <c r="C66" i="10" s="1"/>
  <c r="G64" i="8"/>
  <c r="B65" i="8"/>
  <c r="C65" i="8" s="1"/>
  <c r="B66" i="8" l="1"/>
  <c r="C66" i="8" s="1"/>
  <c r="G66" i="10"/>
  <c r="B67" i="10"/>
  <c r="C67" i="10" s="1"/>
  <c r="G65" i="8"/>
  <c r="G67" i="10" l="1"/>
  <c r="B68" i="10"/>
  <c r="C68" i="10" s="1"/>
  <c r="G66" i="8"/>
  <c r="B67" i="8"/>
  <c r="C67" i="8" s="1"/>
  <c r="B69" i="10" l="1"/>
  <c r="C69" i="10" s="1"/>
  <c r="B68" i="8"/>
  <c r="C68" i="8" s="1"/>
  <c r="G68" i="10"/>
  <c r="G67" i="8"/>
  <c r="G69" i="10" l="1"/>
  <c r="B70" i="10"/>
  <c r="C70" i="10" s="1"/>
  <c r="G68" i="8"/>
  <c r="B69" i="8"/>
  <c r="C69" i="8" s="1"/>
  <c r="B70" i="8" l="1"/>
  <c r="C70" i="8" s="1"/>
  <c r="G70" i="10"/>
  <c r="B71" i="10"/>
  <c r="C71" i="10" s="1"/>
  <c r="G69" i="8"/>
  <c r="B71" i="8" l="1"/>
  <c r="C71" i="8" s="1"/>
  <c r="G71" i="10"/>
  <c r="B72" i="10"/>
  <c r="C72" i="10" s="1"/>
  <c r="G70" i="8"/>
  <c r="B73" i="10" l="1"/>
  <c r="C73" i="10" s="1"/>
  <c r="G72" i="10"/>
  <c r="G71" i="8"/>
  <c r="B72" i="8"/>
  <c r="C72" i="8" s="1"/>
  <c r="G73" i="10" l="1"/>
  <c r="B74" i="10"/>
  <c r="C74" i="10" s="1"/>
  <c r="G72" i="8"/>
  <c r="B73" i="8"/>
  <c r="C73" i="8" s="1"/>
  <c r="G74" i="10" l="1"/>
  <c r="B75" i="10"/>
  <c r="C75" i="10" s="1"/>
  <c r="G73" i="8"/>
  <c r="B74" i="8"/>
  <c r="C74" i="8" s="1"/>
  <c r="G75" i="10" l="1"/>
  <c r="B76" i="10"/>
  <c r="C76" i="10" s="1"/>
  <c r="G74" i="8"/>
  <c r="B75" i="8"/>
  <c r="C75" i="8" s="1"/>
  <c r="G76" i="10" l="1"/>
  <c r="B77" i="10"/>
  <c r="C77" i="10" s="1"/>
  <c r="G75" i="8"/>
  <c r="B76" i="8"/>
  <c r="C76" i="8" s="1"/>
  <c r="G77" i="10" l="1"/>
  <c r="B78" i="10"/>
  <c r="C78" i="10" s="1"/>
  <c r="G76" i="8"/>
  <c r="B77" i="8"/>
  <c r="C77" i="8" s="1"/>
  <c r="B78" i="8" l="1"/>
  <c r="C78" i="8" s="1"/>
  <c r="G78" i="10"/>
  <c r="B79" i="10"/>
  <c r="C79" i="10" s="1"/>
  <c r="G77" i="8"/>
  <c r="B79" i="8" l="1"/>
  <c r="C79" i="8" s="1"/>
  <c r="G79" i="10"/>
  <c r="B80" i="10"/>
  <c r="C80" i="10" s="1"/>
  <c r="G78" i="8"/>
  <c r="B81" i="10" l="1"/>
  <c r="C81" i="10" s="1"/>
  <c r="B80" i="8"/>
  <c r="C80" i="8" s="1"/>
  <c r="G80" i="10"/>
  <c r="G79" i="8"/>
  <c r="G81" i="10" l="1"/>
  <c r="B82" i="10"/>
  <c r="C82" i="10" s="1"/>
  <c r="G80" i="8"/>
  <c r="B81" i="8"/>
  <c r="C81" i="8" s="1"/>
  <c r="G82" i="10" l="1"/>
  <c r="B83" i="10"/>
  <c r="C83" i="10" s="1"/>
  <c r="G81" i="8"/>
  <c r="B82" i="8"/>
  <c r="C82" i="8" s="1"/>
  <c r="G83" i="10" l="1"/>
  <c r="B84" i="10"/>
  <c r="C84" i="10" s="1"/>
  <c r="G82" i="8"/>
  <c r="B83" i="8"/>
  <c r="C83" i="8" s="1"/>
  <c r="B85" i="10" l="1"/>
  <c r="C85" i="10" s="1"/>
  <c r="B84" i="8"/>
  <c r="C84" i="8" s="1"/>
  <c r="G84" i="10"/>
  <c r="G83" i="8"/>
  <c r="G85" i="10" l="1"/>
  <c r="B86" i="10"/>
  <c r="C86" i="10" s="1"/>
  <c r="G84" i="8"/>
  <c r="B85" i="8"/>
  <c r="C85" i="8" s="1"/>
  <c r="G86" i="10" l="1"/>
  <c r="B87" i="10"/>
  <c r="C87" i="10" s="1"/>
  <c r="G85" i="8"/>
  <c r="B86" i="8"/>
  <c r="C86" i="8" s="1"/>
  <c r="G87" i="10" l="1"/>
  <c r="B88" i="10"/>
  <c r="C88" i="10" s="1"/>
  <c r="G86" i="8"/>
  <c r="B87" i="8"/>
  <c r="C87" i="8" s="1"/>
  <c r="B89" i="10" l="1"/>
  <c r="C89" i="10" s="1"/>
  <c r="G88" i="10"/>
  <c r="G87" i="8"/>
  <c r="B88" i="8"/>
  <c r="C88" i="8" s="1"/>
  <c r="B89" i="8" l="1"/>
  <c r="C89" i="8" s="1"/>
  <c r="G89" i="10"/>
  <c r="B90" i="10"/>
  <c r="C90" i="10" s="1"/>
  <c r="G88" i="8"/>
  <c r="B91" i="10" l="1"/>
  <c r="C91" i="10" s="1"/>
  <c r="G90" i="10"/>
  <c r="G89" i="8"/>
  <c r="B90" i="8"/>
  <c r="C90" i="8" s="1"/>
  <c r="B91" i="8" l="1"/>
  <c r="C91" i="8" s="1"/>
  <c r="G91" i="10"/>
  <c r="B92" i="10"/>
  <c r="C92" i="10" s="1"/>
  <c r="G90" i="8"/>
  <c r="G92" i="10" l="1"/>
  <c r="B93" i="10"/>
  <c r="C93" i="10" s="1"/>
  <c r="G91" i="8"/>
  <c r="B92" i="8"/>
  <c r="C92" i="8" s="1"/>
  <c r="G93" i="10" l="1"/>
  <c r="B94" i="10"/>
  <c r="C94" i="10" s="1"/>
  <c r="G92" i="8"/>
  <c r="B93" i="8"/>
  <c r="C93" i="8" s="1"/>
  <c r="G94" i="10" l="1"/>
  <c r="B95" i="10"/>
  <c r="C95" i="10" s="1"/>
  <c r="G93" i="8"/>
  <c r="B94" i="8"/>
  <c r="C94" i="8" s="1"/>
  <c r="B95" i="8" l="1"/>
  <c r="C95" i="8" s="1"/>
  <c r="G95" i="10"/>
  <c r="B96" i="10"/>
  <c r="C96" i="10" s="1"/>
  <c r="G94" i="8"/>
  <c r="B97" i="10" l="1"/>
  <c r="C97" i="10" s="1"/>
  <c r="B96" i="8"/>
  <c r="C96" i="8" s="1"/>
  <c r="G96" i="10"/>
  <c r="G95" i="8"/>
  <c r="B98" i="10" l="1"/>
  <c r="C98" i="10" s="1"/>
  <c r="B97" i="8"/>
  <c r="C97" i="8" s="1"/>
  <c r="G97" i="10"/>
  <c r="G96" i="8"/>
  <c r="G98" i="10" l="1"/>
  <c r="B99" i="10"/>
  <c r="C99" i="10" s="1"/>
  <c r="G97" i="8"/>
  <c r="B98" i="8"/>
  <c r="C98" i="8" s="1"/>
  <c r="G99" i="10" l="1"/>
  <c r="B100" i="10"/>
  <c r="C100" i="10" s="1"/>
  <c r="G98" i="8"/>
  <c r="B99" i="8"/>
  <c r="C99" i="8" s="1"/>
  <c r="B101" i="10" l="1"/>
  <c r="C101" i="10" s="1"/>
  <c r="B100" i="8"/>
  <c r="C100" i="8" s="1"/>
  <c r="G100" i="10"/>
  <c r="G99" i="8"/>
  <c r="B101" i="8" l="1"/>
  <c r="C101" i="8" s="1"/>
  <c r="G101" i="10"/>
  <c r="B102" i="10"/>
  <c r="C102" i="10" s="1"/>
  <c r="G100" i="8"/>
  <c r="G102" i="10" l="1"/>
  <c r="B103" i="10"/>
  <c r="C103" i="10" s="1"/>
  <c r="G101" i="8"/>
  <c r="B102" i="8"/>
  <c r="C102" i="8" s="1"/>
  <c r="B104" i="10" l="1"/>
  <c r="C104" i="10" s="1"/>
  <c r="B103" i="8"/>
  <c r="C103" i="8" s="1"/>
  <c r="G103" i="10"/>
  <c r="G102" i="8"/>
  <c r="B104" i="8" l="1"/>
  <c r="C104" i="8" s="1"/>
  <c r="B105" i="10"/>
  <c r="C105" i="10" s="1"/>
  <c r="G104" i="10"/>
  <c r="G103" i="8"/>
  <c r="G105" i="10" l="1"/>
  <c r="B106" i="10"/>
  <c r="C106" i="10" s="1"/>
  <c r="G104" i="8"/>
  <c r="B105" i="8"/>
  <c r="C105" i="8" s="1"/>
  <c r="G106" i="10" l="1"/>
  <c r="B107" i="10"/>
  <c r="C107" i="10" s="1"/>
  <c r="G105" i="8"/>
  <c r="B106" i="8"/>
  <c r="C106" i="8" s="1"/>
  <c r="B107" i="8" l="1"/>
  <c r="C107" i="8" s="1"/>
  <c r="G107" i="10"/>
  <c r="B108" i="10"/>
  <c r="C108" i="10" s="1"/>
  <c r="G106" i="8"/>
  <c r="B108" i="8" l="1"/>
  <c r="C108" i="8" s="1"/>
  <c r="G108" i="10"/>
  <c r="G107" i="8"/>
  <c r="H108" i="10" l="1"/>
  <c r="F108" i="8"/>
  <c r="F10" i="8"/>
  <c r="F8" i="8"/>
  <c r="F7" i="8"/>
  <c r="F9" i="8"/>
  <c r="F11" i="8"/>
  <c r="F12" i="8"/>
  <c r="F13" i="8"/>
  <c r="F16" i="8"/>
  <c r="F14" i="8"/>
  <c r="F15" i="8"/>
  <c r="F17" i="8"/>
  <c r="F18" i="8"/>
  <c r="F19" i="8"/>
  <c r="F20" i="8"/>
  <c r="F21" i="8"/>
  <c r="F22" i="8"/>
  <c r="F23" i="8"/>
  <c r="F24" i="8"/>
  <c r="F25" i="8"/>
  <c r="F26" i="8"/>
  <c r="F28" i="8"/>
  <c r="F27" i="8"/>
  <c r="F29" i="8"/>
  <c r="F31" i="8"/>
  <c r="F30" i="8"/>
  <c r="F32" i="8"/>
  <c r="F33" i="8"/>
  <c r="F35" i="8"/>
  <c r="F37" i="8"/>
  <c r="F34" i="8"/>
  <c r="F36" i="8"/>
  <c r="F38" i="8"/>
  <c r="F39" i="8"/>
  <c r="F40" i="8"/>
  <c r="F41" i="8"/>
  <c r="F42" i="8"/>
  <c r="F45" i="8"/>
  <c r="F44" i="8"/>
  <c r="F43" i="8"/>
  <c r="F46" i="8"/>
  <c r="F47" i="8"/>
  <c r="F49" i="8"/>
  <c r="F48" i="8"/>
  <c r="F50" i="8"/>
  <c r="F51" i="8"/>
  <c r="F52" i="8"/>
  <c r="F53" i="8"/>
  <c r="F54" i="8"/>
  <c r="F56" i="8"/>
  <c r="F55" i="8"/>
  <c r="F57" i="8"/>
  <c r="F58" i="8"/>
  <c r="F59" i="8"/>
  <c r="F60" i="8"/>
  <c r="F62" i="8"/>
  <c r="F61" i="8"/>
  <c r="F63" i="8"/>
  <c r="F64" i="8"/>
  <c r="F65" i="8"/>
  <c r="F66" i="8"/>
  <c r="F67" i="8"/>
  <c r="F68" i="8"/>
  <c r="F70" i="8"/>
  <c r="F69" i="8"/>
  <c r="F71" i="8"/>
  <c r="F72" i="8"/>
  <c r="F73" i="8"/>
  <c r="F74" i="8"/>
  <c r="F75" i="8"/>
  <c r="F77" i="8"/>
  <c r="F78" i="8"/>
  <c r="F76" i="8"/>
  <c r="F80" i="8"/>
  <c r="F79" i="8"/>
  <c r="F81" i="8"/>
  <c r="F84" i="8"/>
  <c r="F82" i="8"/>
  <c r="F83" i="8"/>
  <c r="F86" i="8"/>
  <c r="F85" i="8"/>
  <c r="F87" i="8"/>
  <c r="F89" i="8"/>
  <c r="F90" i="8"/>
  <c r="F88" i="8"/>
  <c r="F92" i="8"/>
  <c r="F91" i="8"/>
  <c r="F93" i="8"/>
  <c r="F95" i="8"/>
  <c r="F94" i="8"/>
  <c r="F96" i="8"/>
  <c r="F97" i="8"/>
  <c r="F98" i="8"/>
  <c r="F99" i="8"/>
  <c r="F100" i="8"/>
  <c r="F101" i="8"/>
  <c r="F107" i="8"/>
  <c r="F103" i="8"/>
  <c r="F106" i="8"/>
  <c r="F102" i="8"/>
  <c r="F104" i="8"/>
  <c r="F105" i="8"/>
  <c r="G108" i="8"/>
  <c r="H108" i="8" s="1"/>
  <c r="H107" i="8" s="1"/>
  <c r="H106" i="8" s="1"/>
  <c r="H105" i="8" s="1"/>
  <c r="H104" i="8" s="1"/>
  <c r="H103" i="8" s="1"/>
  <c r="H102" i="8" s="1"/>
  <c r="H101" i="8" s="1"/>
  <c r="H100" i="8" s="1"/>
  <c r="H99" i="8" s="1"/>
  <c r="H98" i="8" s="1"/>
  <c r="H97" i="8" s="1"/>
  <c r="H96" i="8" s="1"/>
  <c r="H95" i="8" s="1"/>
  <c r="H94" i="8" s="1"/>
  <c r="H93" i="8" s="1"/>
  <c r="H92" i="8" s="1"/>
  <c r="H91" i="8" s="1"/>
  <c r="H90" i="8" s="1"/>
  <c r="H89" i="8" s="1"/>
  <c r="H88" i="8" s="1"/>
  <c r="H87" i="8" s="1"/>
  <c r="H86" i="8" s="1"/>
  <c r="H85" i="8" s="1"/>
  <c r="H84" i="8" s="1"/>
  <c r="H83" i="8" s="1"/>
  <c r="H82" i="8" s="1"/>
  <c r="H81" i="8" s="1"/>
  <c r="H80" i="8" s="1"/>
  <c r="H79" i="8" s="1"/>
  <c r="H78" i="8" s="1"/>
  <c r="H77" i="8" s="1"/>
  <c r="H76" i="8" s="1"/>
  <c r="H75" i="8" s="1"/>
  <c r="H74" i="8" s="1"/>
  <c r="H73" i="8" s="1"/>
  <c r="H72" i="8" s="1"/>
  <c r="H71" i="8" s="1"/>
  <c r="H70" i="8" s="1"/>
  <c r="H69" i="8" s="1"/>
  <c r="H68" i="8" s="1"/>
  <c r="H67" i="8" s="1"/>
  <c r="H66" i="8" s="1"/>
  <c r="H65" i="8" s="1"/>
  <c r="H64" i="8" s="1"/>
  <c r="H63" i="8" s="1"/>
  <c r="H62" i="8" s="1"/>
  <c r="H61" i="8" s="1"/>
  <c r="H60" i="8" s="1"/>
  <c r="H59" i="8" s="1"/>
  <c r="H58" i="8" s="1"/>
  <c r="H57" i="8" s="1"/>
  <c r="H56" i="8" s="1"/>
  <c r="H55" i="8" s="1"/>
  <c r="H54" i="8" s="1"/>
  <c r="H53" i="8" s="1"/>
  <c r="H52" i="8" s="1"/>
  <c r="H51" i="8" s="1"/>
  <c r="H50" i="8" s="1"/>
  <c r="H49" i="8" s="1"/>
  <c r="H48" i="8" s="1"/>
  <c r="H47" i="8" s="1"/>
  <c r="H46" i="8" s="1"/>
  <c r="H45" i="8" s="1"/>
  <c r="H44" i="8" s="1"/>
  <c r="H43" i="8" s="1"/>
  <c r="H42" i="8" s="1"/>
  <c r="H41" i="8" s="1"/>
  <c r="H40" i="8" s="1"/>
  <c r="H39" i="8" s="1"/>
  <c r="H38" i="8" s="1"/>
  <c r="H37" i="8" s="1"/>
  <c r="H36" i="8" s="1"/>
  <c r="H35" i="8" s="1"/>
  <c r="H34" i="8" s="1"/>
  <c r="H33" i="8" s="1"/>
  <c r="H32" i="8" s="1"/>
  <c r="H31" i="8" s="1"/>
  <c r="H30" i="8" s="1"/>
  <c r="H29" i="8" s="1"/>
  <c r="H28" i="8" s="1"/>
  <c r="H27" i="8" s="1"/>
  <c r="H26" i="8" s="1"/>
  <c r="H25" i="8" s="1"/>
  <c r="H24" i="8" s="1"/>
  <c r="H23" i="8" s="1"/>
  <c r="H22" i="8" s="1"/>
  <c r="H21" i="8" s="1"/>
  <c r="H20" i="8" s="1"/>
  <c r="H19" i="8" s="1"/>
  <c r="H18" i="8" s="1"/>
  <c r="H17" i="8" s="1"/>
  <c r="H16" i="8" s="1"/>
  <c r="H15" i="8" s="1"/>
  <c r="H14" i="8" s="1"/>
  <c r="H13" i="8" s="1"/>
  <c r="H12" i="8" s="1"/>
  <c r="H11" i="8" s="1"/>
  <c r="H10" i="8" s="1"/>
  <c r="H9" i="8" s="1"/>
  <c r="H8" i="8" s="1"/>
  <c r="H7" i="8" s="1"/>
  <c r="H107" i="10" l="1"/>
  <c r="H106" i="10" l="1"/>
  <c r="H105" i="10" l="1"/>
  <c r="H104" i="10" l="1"/>
  <c r="H103" i="10" l="1"/>
  <c r="H102" i="10" l="1"/>
  <c r="H101" i="10" l="1"/>
  <c r="H100" i="10" l="1"/>
  <c r="H99" i="10" l="1"/>
  <c r="H98" i="10" l="1"/>
  <c r="H97" i="10" l="1"/>
  <c r="H96" i="10" l="1"/>
  <c r="H95" i="10" l="1"/>
  <c r="H94" i="10" l="1"/>
  <c r="H93" i="10" l="1"/>
  <c r="H92" i="10" l="1"/>
  <c r="H91" i="10" l="1"/>
  <c r="H90" i="10" l="1"/>
  <c r="H89" i="10" l="1"/>
  <c r="H88" i="10" l="1"/>
  <c r="H87" i="10" l="1"/>
  <c r="H86" i="10" l="1"/>
  <c r="H85" i="10" l="1"/>
  <c r="H84" i="10" l="1"/>
  <c r="H83" i="10" l="1"/>
  <c r="H82" i="10" l="1"/>
  <c r="H81" i="10" l="1"/>
  <c r="H80" i="10" l="1"/>
  <c r="H79" i="10" l="1"/>
  <c r="H78" i="10" l="1"/>
  <c r="H77" i="10" l="1"/>
  <c r="H76" i="10" l="1"/>
  <c r="H75" i="10" l="1"/>
  <c r="H74" i="10" l="1"/>
  <c r="H73" i="10" l="1"/>
  <c r="H72" i="10" l="1"/>
  <c r="H71" i="10" l="1"/>
  <c r="H70" i="10" l="1"/>
  <c r="H69" i="10" l="1"/>
  <c r="H68" i="10" l="1"/>
  <c r="H67" i="10" l="1"/>
  <c r="H66" i="10" l="1"/>
  <c r="H65" i="10" l="1"/>
  <c r="H64" i="10" l="1"/>
  <c r="H63" i="10" l="1"/>
  <c r="H62" i="10" l="1"/>
  <c r="H61" i="10" l="1"/>
  <c r="H60" i="10" l="1"/>
  <c r="H59" i="10" l="1"/>
  <c r="H58" i="10" l="1"/>
  <c r="H57" i="10" l="1"/>
  <c r="H56" i="10" l="1"/>
  <c r="H55" i="10" l="1"/>
  <c r="H54" i="10" l="1"/>
  <c r="H53" i="10" l="1"/>
  <c r="H52" i="10" l="1"/>
  <c r="H51" i="10" l="1"/>
  <c r="H50" i="10" l="1"/>
  <c r="H49" i="10" l="1"/>
  <c r="H48" i="10" l="1"/>
  <c r="H47" i="10" l="1"/>
  <c r="H46" i="10" l="1"/>
  <c r="H45" i="10" l="1"/>
  <c r="H44" i="10" l="1"/>
  <c r="H43" i="10" l="1"/>
  <c r="H42" i="10" l="1"/>
  <c r="H41" i="10" l="1"/>
  <c r="H40" i="10" l="1"/>
  <c r="H39" i="10" l="1"/>
  <c r="H38" i="10" l="1"/>
  <c r="H37" i="10" l="1"/>
  <c r="H36" i="10" l="1"/>
  <c r="H35" i="10" l="1"/>
  <c r="H34" i="10" l="1"/>
  <c r="H33" i="10" l="1"/>
  <c r="H32" i="10" l="1"/>
  <c r="H31" i="10" l="1"/>
  <c r="H30" i="10" l="1"/>
  <c r="H29" i="10" l="1"/>
  <c r="H28" i="10" l="1"/>
  <c r="H27" i="10" l="1"/>
  <c r="H26" i="10" l="1"/>
  <c r="H25" i="10" l="1"/>
  <c r="H24" i="10" l="1"/>
  <c r="H23" i="10" l="1"/>
  <c r="H22" i="10" l="1"/>
  <c r="H21" i="10" l="1"/>
  <c r="H20" i="10" l="1"/>
  <c r="H19" i="10" l="1"/>
  <c r="H18" i="10" l="1"/>
  <c r="H17" i="10" l="1"/>
  <c r="H16" i="10" l="1"/>
  <c r="H15" i="10" l="1"/>
  <c r="H14" i="10" l="1"/>
  <c r="H13" i="10" l="1"/>
  <c r="H12" i="10" l="1"/>
  <c r="H11" i="10" l="1"/>
  <c r="H10" i="10" l="1"/>
  <c r="H9" i="10" l="1"/>
  <c r="H8" i="10" l="1"/>
  <c r="H7" i="10" l="1"/>
</calcChain>
</file>

<file path=xl/sharedStrings.xml><?xml version="1.0" encoding="utf-8"?>
<sst xmlns="http://schemas.openxmlformats.org/spreadsheetml/2006/main" count="65" uniqueCount="39">
  <si>
    <t>x</t>
  </si>
  <si>
    <t>Възраст</t>
  </si>
  <si>
    <t>жени</t>
  </si>
  <si>
    <t xml:space="preserve">Брой на преживелите лица </t>
  </si>
  <si>
    <t xml:space="preserve">Брой на починалите лица </t>
  </si>
  <si>
    <t xml:space="preserve">Вероятност за преживяване </t>
  </si>
  <si>
    <t xml:space="preserve">Вероятност за смърт </t>
  </si>
  <si>
    <t>Очаквана продължителност на бъдещия живот</t>
  </si>
  <si>
    <t>Дисконтирани числа</t>
  </si>
  <si>
    <t>Комутативни числа</t>
  </si>
  <si>
    <t>мъже</t>
  </si>
  <si>
    <r>
      <t>l</t>
    </r>
    <r>
      <rPr>
        <i/>
        <vertAlign val="subscript"/>
        <sz val="12"/>
        <rFont val="Times New Roman"/>
        <family val="1"/>
        <charset val="204"/>
      </rPr>
      <t>x</t>
    </r>
  </si>
  <si>
    <r>
      <t>d</t>
    </r>
    <r>
      <rPr>
        <i/>
        <vertAlign val="subscript"/>
        <sz val="12"/>
        <rFont val="Times New Roman"/>
        <family val="1"/>
        <charset val="204"/>
      </rPr>
      <t>x</t>
    </r>
  </si>
  <si>
    <r>
      <t>p</t>
    </r>
    <r>
      <rPr>
        <i/>
        <vertAlign val="subscript"/>
        <sz val="12"/>
        <rFont val="Times New Roman"/>
        <family val="1"/>
        <charset val="204"/>
      </rPr>
      <t>x</t>
    </r>
  </si>
  <si>
    <r>
      <t>q</t>
    </r>
    <r>
      <rPr>
        <i/>
        <vertAlign val="subscript"/>
        <sz val="12"/>
        <rFont val="Times New Roman"/>
        <family val="1"/>
        <charset val="204"/>
      </rPr>
      <t>x</t>
    </r>
  </si>
  <si>
    <r>
      <t>e</t>
    </r>
    <r>
      <rPr>
        <i/>
        <vertAlign val="subscript"/>
        <sz val="12"/>
        <rFont val="Times New Roman"/>
        <family val="1"/>
        <charset val="204"/>
      </rPr>
      <t>x</t>
    </r>
  </si>
  <si>
    <r>
      <t>D</t>
    </r>
    <r>
      <rPr>
        <i/>
        <vertAlign val="subscript"/>
        <sz val="12"/>
        <rFont val="Times New Roman"/>
        <family val="1"/>
        <charset val="204"/>
      </rPr>
      <t>x</t>
    </r>
  </si>
  <si>
    <r>
      <t>N</t>
    </r>
    <r>
      <rPr>
        <i/>
        <vertAlign val="subscript"/>
        <sz val="12"/>
        <rFont val="Times New Roman"/>
        <family val="1"/>
        <charset val="204"/>
      </rPr>
      <t>x</t>
    </r>
  </si>
  <si>
    <t xml:space="preserve">Възраст </t>
  </si>
  <si>
    <t>Вероятност за</t>
  </si>
  <si>
    <t>Средна продължителност</t>
  </si>
  <si>
    <t>(в навършени</t>
  </si>
  <si>
    <t>умиране в интервала</t>
  </si>
  <si>
    <t>доживяване до възраст</t>
  </si>
  <si>
    <t>на предстоящия живот</t>
  </si>
  <si>
    <t>години)</t>
  </si>
  <si>
    <t>от х до х+1 години</t>
  </si>
  <si>
    <t>x+1 години</t>
  </si>
  <si>
    <t>qx</t>
  </si>
  <si>
    <t>px</t>
  </si>
  <si>
    <r>
      <t>e</t>
    </r>
    <r>
      <rPr>
        <vertAlign val="superscript"/>
        <sz val="8"/>
        <rFont val="Tahoma"/>
        <family val="2"/>
        <charset val="204"/>
      </rPr>
      <t>o</t>
    </r>
    <r>
      <rPr>
        <sz val="8"/>
        <rFont val="Tahoma"/>
        <family val="2"/>
      </rPr>
      <t xml:space="preserve"> x</t>
    </r>
  </si>
  <si>
    <t>общо</t>
  </si>
  <si>
    <t>Общо за страната</t>
  </si>
  <si>
    <t>100+</t>
  </si>
  <si>
    <t xml:space="preserve">Технически лихвен процент - 1,75%       </t>
  </si>
  <si>
    <t>101+</t>
  </si>
  <si>
    <t>СМЪРТНОСТ И СРЕДНА ПРОДЪЛЖИТЕЛНОСТ НА ПРЕДСТОЯЩИЯ ЖИВОТ НА НАСЕЛЕНИЕТО ПО ПОЛ И МЕСТОЖИВЕЕНЕ ПРЕЗ ПЕРИОДА 2020-2022 ГОДИНА</t>
  </si>
  <si>
    <t xml:space="preserve">Приложение № 1 към Решение № 1083 - ПОД / 14.12.2023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</t>
  </si>
  <si>
    <t xml:space="preserve">Приложение № 2 към Решение № 1083 - ПОД / 14.12.2023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</si>
</sst>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"/>
    <numFmt numFmtId="165" formatCode="0.00000"/>
  </numFmts>
  <fonts count="17" x14ac:knownFonts="1">
    <font>
      <sz val="10"/>
      <name val="Arial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vertAlign val="subscript"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4"/>
      <name val="Times New Roman"/>
      <family val="1"/>
      <charset val="204"/>
    </font>
    <font>
      <b/>
      <sz val="11"/>
      <name val="Tahoma"/>
      <family val="2"/>
    </font>
    <font>
      <sz val="8"/>
      <name val="Tahoma"/>
      <family val="2"/>
    </font>
    <font>
      <vertAlign val="superscript"/>
      <sz val="8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/>
    <xf numFmtId="3" fontId="0" fillId="0" borderId="0" xfId="0" applyNumberFormat="1"/>
    <xf numFmtId="3" fontId="2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/>
    <xf numFmtId="4" fontId="2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8" fillId="0" borderId="0" xfId="0" applyFont="1"/>
    <xf numFmtId="3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3" fontId="9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indent="1"/>
    </xf>
    <xf numFmtId="0" fontId="13" fillId="0" borderId="0" xfId="0" applyFont="1" applyBorder="1"/>
    <xf numFmtId="0" fontId="13" fillId="2" borderId="9" xfId="0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NumberFormat="1" applyFont="1" applyFill="1" applyBorder="1" applyAlignment="1">
      <alignment horizontal="center"/>
    </xf>
    <xf numFmtId="0" fontId="13" fillId="2" borderId="13" xfId="0" applyFont="1" applyFill="1" applyBorder="1"/>
    <xf numFmtId="1" fontId="13" fillId="2" borderId="13" xfId="0" applyNumberFormat="1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right" vertical="center"/>
    </xf>
    <xf numFmtId="0" fontId="13" fillId="0" borderId="13" xfId="0" applyNumberFormat="1" applyFont="1" applyBorder="1" applyAlignment="1">
      <alignment horizontal="left"/>
    </xf>
    <xf numFmtId="165" fontId="13" fillId="0" borderId="13" xfId="0" applyNumberFormat="1" applyFont="1" applyFill="1" applyBorder="1"/>
    <xf numFmtId="165" fontId="16" fillId="0" borderId="13" xfId="0" applyNumberFormat="1" applyFont="1" applyFill="1" applyBorder="1"/>
    <xf numFmtId="2" fontId="16" fillId="0" borderId="13" xfId="0" applyNumberFormat="1" applyFont="1" applyFill="1" applyBorder="1"/>
    <xf numFmtId="2" fontId="13" fillId="0" borderId="13" xfId="0" applyNumberFormat="1" applyFont="1" applyFill="1" applyBorder="1"/>
    <xf numFmtId="2" fontId="1" fillId="0" borderId="13" xfId="0" applyNumberFormat="1" applyFont="1" applyFill="1" applyBorder="1"/>
    <xf numFmtId="0" fontId="13" fillId="0" borderId="13" xfId="0" applyFont="1" applyBorder="1" applyAlignment="1">
      <alignment horizontal="left"/>
    </xf>
    <xf numFmtId="2" fontId="0" fillId="0" borderId="0" xfId="0" applyNumberFormat="1"/>
    <xf numFmtId="0" fontId="13" fillId="0" borderId="0" xfId="0" applyFont="1"/>
    <xf numFmtId="0" fontId="13" fillId="0" borderId="0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 indent="1"/>
    </xf>
    <xf numFmtId="0" fontId="13" fillId="2" borderId="2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4" fontId="11" fillId="0" borderId="0" xfId="0" applyNumberFormat="1" applyFont="1" applyAlignment="1">
      <alignment horizontal="right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13" fillId="2" borderId="9" xfId="0" applyNumberFormat="1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15" fillId="0" borderId="16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08"/>
  <sheetViews>
    <sheetView zoomScaleNormal="100" workbookViewId="0">
      <selection activeCell="A2" sqref="A2:H2"/>
    </sheetView>
  </sheetViews>
  <sheetFormatPr defaultRowHeight="15.75" x14ac:dyDescent="0.25"/>
  <cols>
    <col min="1" max="1" width="6.5703125" style="2" customWidth="1"/>
    <col min="2" max="2" width="13.28515625" style="4" customWidth="1"/>
    <col min="3" max="3" width="11.42578125" style="4" customWidth="1"/>
    <col min="4" max="4" width="14.85546875" customWidth="1"/>
    <col min="5" max="5" width="12.28515625" customWidth="1"/>
    <col min="6" max="6" width="17.42578125" customWidth="1"/>
    <col min="7" max="7" width="13.7109375" style="3" customWidth="1"/>
    <col min="8" max="8" width="14.42578125" style="3" customWidth="1"/>
  </cols>
  <sheetData>
    <row r="1" spans="1:8" ht="18.75" x14ac:dyDescent="0.25">
      <c r="G1" s="46"/>
      <c r="H1" s="46"/>
    </row>
    <row r="2" spans="1:8" ht="58.5" customHeight="1" x14ac:dyDescent="0.2">
      <c r="A2" s="47" t="s">
        <v>37</v>
      </c>
      <c r="B2" s="47"/>
      <c r="C2" s="47"/>
      <c r="D2" s="47"/>
      <c r="E2" s="47"/>
      <c r="F2" s="47"/>
      <c r="G2" s="47"/>
      <c r="H2" s="47"/>
    </row>
    <row r="3" spans="1:8" ht="18.75" x14ac:dyDescent="0.2">
      <c r="A3" s="48" t="s">
        <v>34</v>
      </c>
      <c r="B3" s="48"/>
      <c r="C3" s="48"/>
      <c r="D3" s="48"/>
      <c r="E3" s="48"/>
      <c r="F3" s="48"/>
      <c r="G3" s="48"/>
      <c r="H3" s="48"/>
    </row>
    <row r="4" spans="1:8" s="17" customFormat="1" ht="18.75" x14ac:dyDescent="0.3">
      <c r="A4" s="1"/>
      <c r="B4" s="16"/>
      <c r="C4" s="16"/>
      <c r="E4" s="1"/>
      <c r="G4" s="18"/>
      <c r="H4" s="18"/>
    </row>
    <row r="5" spans="1:8" s="21" customFormat="1" ht="45" customHeight="1" x14ac:dyDescent="0.2">
      <c r="A5" s="14" t="s">
        <v>1</v>
      </c>
      <c r="B5" s="22" t="s">
        <v>3</v>
      </c>
      <c r="C5" s="22" t="s">
        <v>4</v>
      </c>
      <c r="D5" s="19" t="s">
        <v>5</v>
      </c>
      <c r="E5" s="19" t="s">
        <v>6</v>
      </c>
      <c r="F5" s="19" t="s">
        <v>7</v>
      </c>
      <c r="G5" s="20" t="s">
        <v>8</v>
      </c>
      <c r="H5" s="20" t="s">
        <v>9</v>
      </c>
    </row>
    <row r="6" spans="1:8" s="15" customFormat="1" ht="17.25" customHeight="1" x14ac:dyDescent="0.2">
      <c r="A6" s="6" t="s">
        <v>0</v>
      </c>
      <c r="B6" s="13" t="s">
        <v>11</v>
      </c>
      <c r="C6" s="13" t="s">
        <v>12</v>
      </c>
      <c r="D6" s="7" t="s">
        <v>13</v>
      </c>
      <c r="E6" s="7" t="s">
        <v>14</v>
      </c>
      <c r="F6" s="7" t="s">
        <v>15</v>
      </c>
      <c r="G6" s="8" t="s">
        <v>16</v>
      </c>
      <c r="H6" s="8" t="s">
        <v>17</v>
      </c>
    </row>
    <row r="7" spans="1:8" x14ac:dyDescent="0.25">
      <c r="A7" s="9">
        <v>0</v>
      </c>
      <c r="B7" s="5">
        <v>1000000</v>
      </c>
      <c r="C7" s="43">
        <f>ROUND(B7*E7,0)</f>
        <v>5695</v>
      </c>
      <c r="D7" s="10">
        <f>1-E7</f>
        <v>0.9943050131893858</v>
      </c>
      <c r="E7" s="10">
        <f>'НСИ 2020-2022'!B10</f>
        <v>5.694986810614212E-3</v>
      </c>
      <c r="F7" s="23">
        <f>'НСИ 2020-2022'!H10</f>
        <v>71.91</v>
      </c>
      <c r="G7" s="11">
        <f>$B7*1.0175^(-$A7)</f>
        <v>1000000</v>
      </c>
      <c r="H7" s="11">
        <f t="shared" ref="H7:H70" si="0">H8+G7</f>
        <v>40899137.773762271</v>
      </c>
    </row>
    <row r="8" spans="1:8" x14ac:dyDescent="0.25">
      <c r="A8" s="12">
        <v>1</v>
      </c>
      <c r="B8" s="5">
        <f>B7-C7</f>
        <v>994305</v>
      </c>
      <c r="C8" s="43">
        <f t="shared" ref="C8:C71" si="1">ROUND(B8*E8,0)</f>
        <v>585</v>
      </c>
      <c r="D8" s="10">
        <f t="shared" ref="D8:D71" si="2">1-E8</f>
        <v>0.99941116459468882</v>
      </c>
      <c r="E8" s="10">
        <f>'НСИ 2020-2022'!B11</f>
        <v>5.8883540531117569E-4</v>
      </c>
      <c r="F8" s="23">
        <f>'НСИ 2020-2022'!H11</f>
        <v>71.319999999999993</v>
      </c>
      <c r="G8" s="11">
        <f t="shared" ref="G8:G71" si="3">$B8*1.0175^(-$A8)</f>
        <v>977203.9312039311</v>
      </c>
      <c r="H8" s="11">
        <f t="shared" si="0"/>
        <v>39899137.773762271</v>
      </c>
    </row>
    <row r="9" spans="1:8" x14ac:dyDescent="0.25">
      <c r="A9" s="12">
        <v>2</v>
      </c>
      <c r="B9" s="5">
        <f t="shared" ref="B9:B72" si="4">B8-C8</f>
        <v>993720</v>
      </c>
      <c r="C9" s="43">
        <f t="shared" si="1"/>
        <v>258</v>
      </c>
      <c r="D9" s="10">
        <f t="shared" si="2"/>
        <v>0.99974060597988124</v>
      </c>
      <c r="E9" s="10">
        <f>'НСИ 2020-2022'!B12</f>
        <v>2.5939402011879956E-4</v>
      </c>
      <c r="F9" s="23">
        <f>'НСИ 2020-2022'!H12</f>
        <v>70.36</v>
      </c>
      <c r="G9" s="11">
        <f t="shared" si="3"/>
        <v>959831.93378770759</v>
      </c>
      <c r="H9" s="11">
        <f t="shared" si="0"/>
        <v>38921933.842558339</v>
      </c>
    </row>
    <row r="10" spans="1:8" x14ac:dyDescent="0.25">
      <c r="A10" s="12">
        <v>3</v>
      </c>
      <c r="B10" s="5">
        <f t="shared" si="4"/>
        <v>993462</v>
      </c>
      <c r="C10" s="43">
        <f t="shared" si="1"/>
        <v>224</v>
      </c>
      <c r="D10" s="10">
        <f t="shared" si="2"/>
        <v>0.99977406337358776</v>
      </c>
      <c r="E10" s="10">
        <f>'НСИ 2020-2022'!B13</f>
        <v>2.259366264122739E-4</v>
      </c>
      <c r="F10" s="23">
        <f>'НСИ 2020-2022'!H13</f>
        <v>69.38</v>
      </c>
      <c r="G10" s="11">
        <f t="shared" si="3"/>
        <v>943078.8522482405</v>
      </c>
      <c r="H10" s="11">
        <f t="shared" si="0"/>
        <v>37962101.908770628</v>
      </c>
    </row>
    <row r="11" spans="1:8" x14ac:dyDescent="0.25">
      <c r="A11" s="12">
        <v>4</v>
      </c>
      <c r="B11" s="5">
        <f t="shared" si="4"/>
        <v>993238</v>
      </c>
      <c r="C11" s="43">
        <f t="shared" si="1"/>
        <v>120</v>
      </c>
      <c r="D11" s="10">
        <f t="shared" si="2"/>
        <v>0.99987882407109541</v>
      </c>
      <c r="E11" s="10">
        <f>'НСИ 2020-2022'!B14</f>
        <v>1.2117592890462286E-4</v>
      </c>
      <c r="F11" s="23">
        <f>'НСИ 2020-2022'!H14</f>
        <v>68.400000000000006</v>
      </c>
      <c r="G11" s="11">
        <f t="shared" si="3"/>
        <v>926649.84014314844</v>
      </c>
      <c r="H11" s="11">
        <f t="shared" si="0"/>
        <v>37019023.056522384</v>
      </c>
    </row>
    <row r="12" spans="1:8" x14ac:dyDescent="0.25">
      <c r="A12" s="12">
        <v>5</v>
      </c>
      <c r="B12" s="5">
        <f t="shared" si="4"/>
        <v>993118</v>
      </c>
      <c r="C12" s="43">
        <f t="shared" si="1"/>
        <v>180</v>
      </c>
      <c r="D12" s="10">
        <f t="shared" si="2"/>
        <v>0.99981875102982365</v>
      </c>
      <c r="E12" s="10">
        <f>'НСИ 2020-2022'!B15</f>
        <v>1.8124897017630581E-4</v>
      </c>
      <c r="F12" s="23">
        <f>'НСИ 2020-2022'!H15</f>
        <v>67.41</v>
      </c>
      <c r="G12" s="11">
        <f t="shared" si="3"/>
        <v>910602.34410071885</v>
      </c>
      <c r="H12" s="11">
        <f t="shared" si="0"/>
        <v>36092373.216379233</v>
      </c>
    </row>
    <row r="13" spans="1:8" x14ac:dyDescent="0.25">
      <c r="A13" s="12">
        <v>6</v>
      </c>
      <c r="B13" s="5">
        <f t="shared" si="4"/>
        <v>992938</v>
      </c>
      <c r="C13" s="43">
        <f t="shared" si="1"/>
        <v>163</v>
      </c>
      <c r="D13" s="10">
        <f t="shared" si="2"/>
        <v>0.99983594925910579</v>
      </c>
      <c r="E13" s="10">
        <f>'НСИ 2020-2022'!B16</f>
        <v>1.6405074089415855E-4</v>
      </c>
      <c r="F13" s="23">
        <f>'НСИ 2020-2022'!H16</f>
        <v>66.42</v>
      </c>
      <c r="G13" s="11">
        <f t="shared" si="3"/>
        <v>894778.67306556017</v>
      </c>
      <c r="H13" s="11">
        <f t="shared" si="0"/>
        <v>35181770.872278512</v>
      </c>
    </row>
    <row r="14" spans="1:8" x14ac:dyDescent="0.25">
      <c r="A14" s="12">
        <v>7</v>
      </c>
      <c r="B14" s="5">
        <f t="shared" si="4"/>
        <v>992775</v>
      </c>
      <c r="C14" s="43">
        <f t="shared" si="1"/>
        <v>171</v>
      </c>
      <c r="D14" s="10">
        <f t="shared" si="2"/>
        <v>0.99982775166711779</v>
      </c>
      <c r="E14" s="10">
        <f>'НСИ 2020-2022'!B17</f>
        <v>1.7224833288220675E-4</v>
      </c>
      <c r="F14" s="23">
        <f>'НСИ 2020-2022'!H17</f>
        <v>65.430000000000007</v>
      </c>
      <c r="G14" s="11">
        <f t="shared" si="3"/>
        <v>879244.99934276543</v>
      </c>
      <c r="H14" s="11">
        <f t="shared" si="0"/>
        <v>34286992.199212953</v>
      </c>
    </row>
    <row r="15" spans="1:8" x14ac:dyDescent="0.25">
      <c r="A15" s="12">
        <v>8</v>
      </c>
      <c r="B15" s="5">
        <f t="shared" si="4"/>
        <v>992604</v>
      </c>
      <c r="C15" s="43">
        <f t="shared" si="1"/>
        <v>140</v>
      </c>
      <c r="D15" s="10">
        <f t="shared" si="2"/>
        <v>0.99985937163939576</v>
      </c>
      <c r="E15" s="10">
        <f>'НСИ 2020-2022'!B18</f>
        <v>1.406283606042056E-4</v>
      </c>
      <c r="F15" s="23">
        <f>'НСИ 2020-2022'!H18</f>
        <v>64.44</v>
      </c>
      <c r="G15" s="11">
        <f t="shared" si="3"/>
        <v>863974.00909792038</v>
      </c>
      <c r="H15" s="11">
        <f t="shared" si="0"/>
        <v>33407747.199870188</v>
      </c>
    </row>
    <row r="16" spans="1:8" x14ac:dyDescent="0.25">
      <c r="A16" s="12">
        <v>9</v>
      </c>
      <c r="B16" s="5">
        <f t="shared" si="4"/>
        <v>992464</v>
      </c>
      <c r="C16" s="43">
        <f t="shared" si="1"/>
        <v>179</v>
      </c>
      <c r="D16" s="10">
        <f t="shared" si="2"/>
        <v>0.99982006960035008</v>
      </c>
      <c r="E16" s="10">
        <f>'НСИ 2020-2022'!B19</f>
        <v>1.7993039964995359E-4</v>
      </c>
      <c r="F16" s="23">
        <f>'НСИ 2020-2022'!H19</f>
        <v>63.45</v>
      </c>
      <c r="G16" s="11">
        <f t="shared" si="3"/>
        <v>848994.74346701463</v>
      </c>
      <c r="H16" s="11">
        <f t="shared" si="0"/>
        <v>32543773.190772269</v>
      </c>
    </row>
    <row r="17" spans="1:8" x14ac:dyDescent="0.25">
      <c r="A17" s="12">
        <v>10</v>
      </c>
      <c r="B17" s="5">
        <f t="shared" si="4"/>
        <v>992285</v>
      </c>
      <c r="C17" s="43">
        <f t="shared" si="1"/>
        <v>95</v>
      </c>
      <c r="D17" s="10">
        <f t="shared" si="2"/>
        <v>0.99990384538337651</v>
      </c>
      <c r="E17" s="10">
        <f>'НСИ 2020-2022'!B20</f>
        <v>9.6154616623530639E-5</v>
      </c>
      <c r="F17" s="23">
        <f>'НСИ 2020-2022'!H20</f>
        <v>62.46</v>
      </c>
      <c r="G17" s="11">
        <f t="shared" si="3"/>
        <v>834242.37785303022</v>
      </c>
      <c r="H17" s="11">
        <f t="shared" si="0"/>
        <v>31694778.447305255</v>
      </c>
    </row>
    <row r="18" spans="1:8" x14ac:dyDescent="0.25">
      <c r="A18" s="12">
        <v>11</v>
      </c>
      <c r="B18" s="5">
        <f t="shared" si="4"/>
        <v>992190</v>
      </c>
      <c r="C18" s="43">
        <f t="shared" si="1"/>
        <v>191</v>
      </c>
      <c r="D18" s="10">
        <f t="shared" si="2"/>
        <v>0.99980729058267614</v>
      </c>
      <c r="E18" s="10">
        <f>'НСИ 2020-2022'!B21</f>
        <v>1.9270941732380578E-4</v>
      </c>
      <c r="F18" s="23">
        <f>'НСИ 2020-2022'!H21</f>
        <v>61.47</v>
      </c>
      <c r="G18" s="11">
        <f t="shared" si="3"/>
        <v>819815.73330331768</v>
      </c>
      <c r="H18" s="11">
        <f t="shared" si="0"/>
        <v>30860536.069452226</v>
      </c>
    </row>
    <row r="19" spans="1:8" x14ac:dyDescent="0.25">
      <c r="A19" s="12">
        <v>12</v>
      </c>
      <c r="B19" s="5">
        <f t="shared" si="4"/>
        <v>991999</v>
      </c>
      <c r="C19" s="43">
        <f t="shared" si="1"/>
        <v>207</v>
      </c>
      <c r="D19" s="10">
        <f t="shared" si="2"/>
        <v>0.99979137328534917</v>
      </c>
      <c r="E19" s="10">
        <f>'НСИ 2020-2022'!B22</f>
        <v>2.0862671465081103E-4</v>
      </c>
      <c r="F19" s="23">
        <f>'НСИ 2020-2022'!H22</f>
        <v>60.48</v>
      </c>
      <c r="G19" s="11">
        <f t="shared" si="3"/>
        <v>805560.60535104247</v>
      </c>
      <c r="H19" s="11">
        <f t="shared" si="0"/>
        <v>30040720.33614891</v>
      </c>
    </row>
    <row r="20" spans="1:8" x14ac:dyDescent="0.25">
      <c r="A20" s="9">
        <v>13</v>
      </c>
      <c r="B20" s="5">
        <f t="shared" si="4"/>
        <v>991792</v>
      </c>
      <c r="C20" s="43">
        <f t="shared" si="1"/>
        <v>225</v>
      </c>
      <c r="D20" s="10">
        <f t="shared" si="2"/>
        <v>0.99977318262578918</v>
      </c>
      <c r="E20" s="10">
        <f>'НСИ 2020-2022'!B23</f>
        <v>2.2681737421086456E-4</v>
      </c>
      <c r="F20" s="23">
        <f>'НСИ 2020-2022'!H23</f>
        <v>59.49</v>
      </c>
      <c r="G20" s="11">
        <f t="shared" si="3"/>
        <v>791540.54974917811</v>
      </c>
      <c r="H20" s="11">
        <f t="shared" si="0"/>
        <v>29235159.730797868</v>
      </c>
    </row>
    <row r="21" spans="1:8" x14ac:dyDescent="0.25">
      <c r="A21" s="12">
        <v>14</v>
      </c>
      <c r="B21" s="5">
        <f t="shared" si="4"/>
        <v>991567</v>
      </c>
      <c r="C21" s="43">
        <f t="shared" si="1"/>
        <v>256</v>
      </c>
      <c r="D21" s="10">
        <f t="shared" si="2"/>
        <v>0.99974177696572286</v>
      </c>
      <c r="E21" s="10">
        <f>'НСИ 2020-2022'!B24</f>
        <v>2.5822303427715156E-4</v>
      </c>
      <c r="F21" s="23">
        <f>'НСИ 2020-2022'!H24</f>
        <v>58.5</v>
      </c>
      <c r="G21" s="11">
        <f t="shared" si="3"/>
        <v>777750.34811843047</v>
      </c>
      <c r="H21" s="11">
        <f t="shared" si="0"/>
        <v>28443619.181048691</v>
      </c>
    </row>
    <row r="22" spans="1:8" x14ac:dyDescent="0.25">
      <c r="A22" s="12">
        <v>15</v>
      </c>
      <c r="B22" s="5">
        <f t="shared" si="4"/>
        <v>991311</v>
      </c>
      <c r="C22" s="43">
        <f t="shared" si="1"/>
        <v>320</v>
      </c>
      <c r="D22" s="10">
        <f t="shared" si="2"/>
        <v>0.99967687864773713</v>
      </c>
      <c r="E22" s="10">
        <f>'НСИ 2020-2022'!B25</f>
        <v>3.2312135226285923E-4</v>
      </c>
      <c r="F22" s="23">
        <f>'НСИ 2020-2022'!H25</f>
        <v>57.52</v>
      </c>
      <c r="G22" s="11">
        <f t="shared" si="3"/>
        <v>764176.46260906383</v>
      </c>
      <c r="H22" s="11">
        <f t="shared" si="0"/>
        <v>27665868.832930259</v>
      </c>
    </row>
    <row r="23" spans="1:8" x14ac:dyDescent="0.25">
      <c r="A23" s="12">
        <v>16</v>
      </c>
      <c r="B23" s="5">
        <f t="shared" si="4"/>
        <v>990991</v>
      </c>
      <c r="C23" s="43">
        <f t="shared" si="1"/>
        <v>323</v>
      </c>
      <c r="D23" s="10">
        <f t="shared" si="2"/>
        <v>0.99967371661870019</v>
      </c>
      <c r="E23" s="10">
        <f>'НСИ 2020-2022'!B26</f>
        <v>3.2628338129977915E-4</v>
      </c>
      <c r="F23" s="23">
        <f>'НСИ 2020-2022'!H26</f>
        <v>56.54</v>
      </c>
      <c r="G23" s="11">
        <f t="shared" si="3"/>
        <v>750790.94126746268</v>
      </c>
      <c r="H23" s="11">
        <f t="shared" si="0"/>
        <v>26901692.370321196</v>
      </c>
    </row>
    <row r="24" spans="1:8" x14ac:dyDescent="0.25">
      <c r="A24" s="12">
        <v>17</v>
      </c>
      <c r="B24" s="5">
        <f t="shared" si="4"/>
        <v>990668</v>
      </c>
      <c r="C24" s="43">
        <f t="shared" si="1"/>
        <v>477</v>
      </c>
      <c r="D24" s="10">
        <f t="shared" si="2"/>
        <v>0.99951806814172239</v>
      </c>
      <c r="E24" s="10">
        <f>'НСИ 2020-2022'!B27</f>
        <v>4.8193185827760996E-4</v>
      </c>
      <c r="F24" s="23">
        <f>'НСИ 2020-2022'!H27</f>
        <v>55.56</v>
      </c>
      <c r="G24" s="11">
        <f t="shared" si="3"/>
        <v>737637.57366136566</v>
      </c>
      <c r="H24" s="11">
        <f t="shared" si="0"/>
        <v>26150901.429053731</v>
      </c>
    </row>
    <row r="25" spans="1:8" x14ac:dyDescent="0.25">
      <c r="A25" s="12">
        <v>18</v>
      </c>
      <c r="B25" s="5">
        <f t="shared" si="4"/>
        <v>990191</v>
      </c>
      <c r="C25" s="43">
        <f t="shared" si="1"/>
        <v>577</v>
      </c>
      <c r="D25" s="10">
        <f t="shared" si="2"/>
        <v>0.99941710047842602</v>
      </c>
      <c r="E25" s="10">
        <f>'НСИ 2020-2022'!B28</f>
        <v>5.8289952157400805E-4</v>
      </c>
      <c r="F25" s="23">
        <f>'НСИ 2020-2022'!H28</f>
        <v>54.58</v>
      </c>
      <c r="G25" s="11">
        <f t="shared" si="3"/>
        <v>724601.8733318802</v>
      </c>
      <c r="H25" s="11">
        <f t="shared" si="0"/>
        <v>25413263.855392367</v>
      </c>
    </row>
    <row r="26" spans="1:8" x14ac:dyDescent="0.25">
      <c r="A26" s="12">
        <v>19</v>
      </c>
      <c r="B26" s="5">
        <f t="shared" si="4"/>
        <v>989614</v>
      </c>
      <c r="C26" s="43">
        <f t="shared" si="1"/>
        <v>586</v>
      </c>
      <c r="D26" s="10">
        <f t="shared" si="2"/>
        <v>0.99940752261134413</v>
      </c>
      <c r="E26" s="10">
        <f>'НСИ 2020-2022'!B29</f>
        <v>5.9247738865590954E-4</v>
      </c>
      <c r="F26" s="23">
        <f>'НСИ 2020-2022'!H29</f>
        <v>53.61</v>
      </c>
      <c r="G26" s="11">
        <f t="shared" si="3"/>
        <v>711724.45830781187</v>
      </c>
      <c r="H26" s="11">
        <f t="shared" si="0"/>
        <v>24688661.982060485</v>
      </c>
    </row>
    <row r="27" spans="1:8" x14ac:dyDescent="0.25">
      <c r="A27" s="12">
        <v>20</v>
      </c>
      <c r="B27" s="5">
        <f t="shared" si="4"/>
        <v>989028</v>
      </c>
      <c r="C27" s="43">
        <f t="shared" si="1"/>
        <v>685</v>
      </c>
      <c r="D27" s="10">
        <f t="shared" si="2"/>
        <v>0.99930747282985066</v>
      </c>
      <c r="E27" s="10">
        <f>'НСИ 2020-2022'!B30</f>
        <v>6.9252717014930889E-4</v>
      </c>
      <c r="F27" s="23">
        <f>'НСИ 2020-2022'!H30</f>
        <v>52.65</v>
      </c>
      <c r="G27" s="11">
        <f t="shared" si="3"/>
        <v>699069.2979061947</v>
      </c>
      <c r="H27" s="11">
        <f t="shared" si="0"/>
        <v>23976937.523752674</v>
      </c>
    </row>
    <row r="28" spans="1:8" x14ac:dyDescent="0.25">
      <c r="A28" s="12">
        <v>21</v>
      </c>
      <c r="B28" s="5">
        <f t="shared" si="4"/>
        <v>988343</v>
      </c>
      <c r="C28" s="43">
        <f t="shared" si="1"/>
        <v>680</v>
      </c>
      <c r="D28" s="10">
        <f t="shared" si="2"/>
        <v>0.99931206155238739</v>
      </c>
      <c r="E28" s="10">
        <f>'НСИ 2020-2022'!B31</f>
        <v>6.8793844761258201E-4</v>
      </c>
      <c r="F28" s="23">
        <f>'НСИ 2020-2022'!H31</f>
        <v>51.68</v>
      </c>
      <c r="G28" s="11">
        <f t="shared" si="3"/>
        <v>686570.14552416268</v>
      </c>
      <c r="H28" s="11">
        <f t="shared" si="0"/>
        <v>23277868.225846481</v>
      </c>
    </row>
    <row r="29" spans="1:8" x14ac:dyDescent="0.25">
      <c r="A29" s="12">
        <v>22</v>
      </c>
      <c r="B29" s="5">
        <f t="shared" si="4"/>
        <v>987663</v>
      </c>
      <c r="C29" s="43">
        <f t="shared" si="1"/>
        <v>704</v>
      </c>
      <c r="D29" s="10">
        <f t="shared" si="2"/>
        <v>0.99928690278107912</v>
      </c>
      <c r="E29" s="10">
        <f>'НСИ 2020-2022'!B32</f>
        <v>7.1309721892084618E-4</v>
      </c>
      <c r="F29" s="23">
        <f>'НСИ 2020-2022'!H32</f>
        <v>50.72</v>
      </c>
      <c r="G29" s="11">
        <f t="shared" si="3"/>
        <v>674297.56398974883</v>
      </c>
      <c r="H29" s="11">
        <f t="shared" si="0"/>
        <v>22591298.080322318</v>
      </c>
    </row>
    <row r="30" spans="1:8" x14ac:dyDescent="0.25">
      <c r="A30" s="12">
        <v>23</v>
      </c>
      <c r="B30" s="5">
        <f t="shared" si="4"/>
        <v>986959</v>
      </c>
      <c r="C30" s="43">
        <f t="shared" si="1"/>
        <v>817</v>
      </c>
      <c r="D30" s="10">
        <f t="shared" si="2"/>
        <v>0.99917208302008886</v>
      </c>
      <c r="E30" s="10">
        <f>'НСИ 2020-2022'!B33</f>
        <v>8.279169799111179E-4</v>
      </c>
      <c r="F30" s="23">
        <f>'НСИ 2020-2022'!H33</f>
        <v>49.75</v>
      </c>
      <c r="G30" s="11">
        <f t="shared" si="3"/>
        <v>662227.93996041059</v>
      </c>
      <c r="H30" s="11">
        <f t="shared" si="0"/>
        <v>21917000.51633257</v>
      </c>
    </row>
    <row r="31" spans="1:8" x14ac:dyDescent="0.25">
      <c r="A31" s="12">
        <v>24</v>
      </c>
      <c r="B31" s="5">
        <f t="shared" si="4"/>
        <v>986142</v>
      </c>
      <c r="C31" s="43">
        <f t="shared" si="1"/>
        <v>1045</v>
      </c>
      <c r="D31" s="10">
        <f t="shared" si="2"/>
        <v>0.99893999695739866</v>
      </c>
      <c r="E31" s="10">
        <f>'НСИ 2020-2022'!B34</f>
        <v>1.060003042601326E-3</v>
      </c>
      <c r="F31" s="23">
        <f>'НСИ 2020-2022'!H34</f>
        <v>48.79</v>
      </c>
      <c r="G31" s="11">
        <f t="shared" si="3"/>
        <v>650299.50938437704</v>
      </c>
      <c r="H31" s="11">
        <f t="shared" si="0"/>
        <v>21254772.576372162</v>
      </c>
    </row>
    <row r="32" spans="1:8" x14ac:dyDescent="0.25">
      <c r="A32" s="12">
        <v>25</v>
      </c>
      <c r="B32" s="5">
        <f t="shared" si="4"/>
        <v>985097</v>
      </c>
      <c r="C32" s="43">
        <f t="shared" si="1"/>
        <v>792</v>
      </c>
      <c r="D32" s="10">
        <f t="shared" si="2"/>
        <v>0.99919652520783997</v>
      </c>
      <c r="E32" s="10">
        <f>'НСИ 2020-2022'!B35</f>
        <v>8.034747921599766E-4</v>
      </c>
      <c r="F32" s="23">
        <f>'НСИ 2020-2022'!H35</f>
        <v>47.85</v>
      </c>
      <c r="G32" s="11">
        <f t="shared" si="3"/>
        <v>638437.73628807638</v>
      </c>
      <c r="H32" s="11">
        <f t="shared" si="0"/>
        <v>20604473.066987783</v>
      </c>
    </row>
    <row r="33" spans="1:8" x14ac:dyDescent="0.25">
      <c r="A33" s="12">
        <v>26</v>
      </c>
      <c r="B33" s="5">
        <f t="shared" si="4"/>
        <v>984305</v>
      </c>
      <c r="C33" s="43">
        <f t="shared" si="1"/>
        <v>772</v>
      </c>
      <c r="D33" s="10">
        <f t="shared" si="2"/>
        <v>0.9992153538122982</v>
      </c>
      <c r="E33" s="10">
        <f>'НСИ 2020-2022'!B36</f>
        <v>7.8464618770179839E-4</v>
      </c>
      <c r="F33" s="23">
        <f>'НСИ 2020-2022'!H36</f>
        <v>46.88</v>
      </c>
      <c r="G33" s="11">
        <f t="shared" si="3"/>
        <v>626952.77052192367</v>
      </c>
      <c r="H33" s="11">
        <f t="shared" si="0"/>
        <v>19966035.330699705</v>
      </c>
    </row>
    <row r="34" spans="1:8" x14ac:dyDescent="0.25">
      <c r="A34" s="12">
        <v>27</v>
      </c>
      <c r="B34" s="5">
        <f t="shared" si="4"/>
        <v>983533</v>
      </c>
      <c r="C34" s="43">
        <f t="shared" si="1"/>
        <v>1087</v>
      </c>
      <c r="D34" s="10">
        <f t="shared" si="2"/>
        <v>0.99889506519115367</v>
      </c>
      <c r="E34" s="10">
        <f>'НСИ 2020-2022'!B37</f>
        <v>1.1049348088462781E-3</v>
      </c>
      <c r="F34" s="23">
        <f>'НСИ 2020-2022'!H37</f>
        <v>45.92</v>
      </c>
      <c r="G34" s="11">
        <f t="shared" si="3"/>
        <v>615686.53106300847</v>
      </c>
      <c r="H34" s="11">
        <f t="shared" si="0"/>
        <v>19339082.560177781</v>
      </c>
    </row>
    <row r="35" spans="1:8" x14ac:dyDescent="0.25">
      <c r="A35" s="12">
        <v>28</v>
      </c>
      <c r="B35" s="5">
        <f t="shared" si="4"/>
        <v>982446</v>
      </c>
      <c r="C35" s="43">
        <f t="shared" si="1"/>
        <v>1093</v>
      </c>
      <c r="D35" s="10">
        <f t="shared" si="2"/>
        <v>0.99888748942121641</v>
      </c>
      <c r="E35" s="10">
        <f>'НСИ 2020-2022'!B38</f>
        <v>1.1125105787836286E-3</v>
      </c>
      <c r="F35" s="23">
        <f>'НСИ 2020-2022'!H38</f>
        <v>44.97</v>
      </c>
      <c r="G35" s="11">
        <f t="shared" si="3"/>
        <v>604428.57467252645</v>
      </c>
      <c r="H35" s="11">
        <f t="shared" si="0"/>
        <v>18723396.029114772</v>
      </c>
    </row>
    <row r="36" spans="1:8" x14ac:dyDescent="0.25">
      <c r="A36" s="12">
        <v>29</v>
      </c>
      <c r="B36" s="5">
        <f t="shared" si="4"/>
        <v>981353</v>
      </c>
      <c r="C36" s="43">
        <f t="shared" si="1"/>
        <v>1141</v>
      </c>
      <c r="D36" s="10">
        <f t="shared" si="2"/>
        <v>0.99883755155570619</v>
      </c>
      <c r="E36" s="10">
        <f>'НСИ 2020-2022'!B39</f>
        <v>1.1624484442937567E-3</v>
      </c>
      <c r="F36" s="23">
        <f>'НСИ 2020-2022'!H39</f>
        <v>44.02</v>
      </c>
      <c r="G36" s="11">
        <f t="shared" si="3"/>
        <v>593372.11808279867</v>
      </c>
      <c r="H36" s="11">
        <f t="shared" si="0"/>
        <v>18118967.454442244</v>
      </c>
    </row>
    <row r="37" spans="1:8" x14ac:dyDescent="0.25">
      <c r="A37" s="12">
        <v>30</v>
      </c>
      <c r="B37" s="5">
        <f t="shared" si="4"/>
        <v>980212</v>
      </c>
      <c r="C37" s="43">
        <f t="shared" si="1"/>
        <v>1009</v>
      </c>
      <c r="D37" s="10">
        <f t="shared" si="2"/>
        <v>0.99897063170523903</v>
      </c>
      <c r="E37" s="10">
        <f>'НСИ 2020-2022'!B40</f>
        <v>1.0293682947610022E-3</v>
      </c>
      <c r="F37" s="23">
        <f>'НСИ 2020-2022'!H40</f>
        <v>43.07</v>
      </c>
      <c r="G37" s="11">
        <f t="shared" si="3"/>
        <v>582488.66426523309</v>
      </c>
      <c r="H37" s="11">
        <f t="shared" si="0"/>
        <v>17525595.336359445</v>
      </c>
    </row>
    <row r="38" spans="1:8" x14ac:dyDescent="0.25">
      <c r="A38" s="12">
        <v>31</v>
      </c>
      <c r="B38" s="5">
        <f t="shared" si="4"/>
        <v>979203</v>
      </c>
      <c r="C38" s="43">
        <f t="shared" si="1"/>
        <v>1210</v>
      </c>
      <c r="D38" s="10">
        <f t="shared" si="2"/>
        <v>0.99876441782084702</v>
      </c>
      <c r="E38" s="10">
        <f>'НСИ 2020-2022'!B41</f>
        <v>1.2355821791529469E-3</v>
      </c>
      <c r="F38" s="23">
        <f>'НСИ 2020-2022'!H41</f>
        <v>42.11</v>
      </c>
      <c r="G38" s="11">
        <f t="shared" si="3"/>
        <v>571881.14830467664</v>
      </c>
      <c r="H38" s="11">
        <f t="shared" si="0"/>
        <v>16943106.672094211</v>
      </c>
    </row>
    <row r="39" spans="1:8" x14ac:dyDescent="0.25">
      <c r="A39" s="12">
        <v>32</v>
      </c>
      <c r="B39" s="5">
        <f t="shared" si="4"/>
        <v>977993</v>
      </c>
      <c r="C39" s="43">
        <f t="shared" si="1"/>
        <v>1311</v>
      </c>
      <c r="D39" s="10">
        <f t="shared" si="2"/>
        <v>0.99865907630040385</v>
      </c>
      <c r="E39" s="10">
        <f>'НСИ 2020-2022'!B42</f>
        <v>1.3409236995961852E-3</v>
      </c>
      <c r="F39" s="23">
        <f>'НСИ 2020-2022'!H42</f>
        <v>41.17</v>
      </c>
      <c r="G39" s="11">
        <f t="shared" si="3"/>
        <v>561350.83581292769</v>
      </c>
      <c r="H39" s="11">
        <f t="shared" si="0"/>
        <v>16371225.523789532</v>
      </c>
    </row>
    <row r="40" spans="1:8" x14ac:dyDescent="0.25">
      <c r="A40" s="12">
        <v>33</v>
      </c>
      <c r="B40" s="5">
        <f t="shared" si="4"/>
        <v>976682</v>
      </c>
      <c r="C40" s="43">
        <f t="shared" si="1"/>
        <v>1413</v>
      </c>
      <c r="D40" s="10">
        <f t="shared" si="2"/>
        <v>0.99855301315497169</v>
      </c>
      <c r="E40" s="10">
        <f>'НСИ 2020-2022'!B43</f>
        <v>1.4469868450283094E-3</v>
      </c>
      <c r="F40" s="23">
        <f>'НСИ 2020-2022'!H43</f>
        <v>40.22</v>
      </c>
      <c r="G40" s="11">
        <f t="shared" si="3"/>
        <v>550956.6042234872</v>
      </c>
      <c r="H40" s="11">
        <f t="shared" si="0"/>
        <v>15809874.687976604</v>
      </c>
    </row>
    <row r="41" spans="1:8" x14ac:dyDescent="0.25">
      <c r="A41" s="12">
        <v>34</v>
      </c>
      <c r="B41" s="5">
        <f t="shared" si="4"/>
        <v>975269</v>
      </c>
      <c r="C41" s="43">
        <f t="shared" si="1"/>
        <v>1461</v>
      </c>
      <c r="D41" s="10">
        <f t="shared" si="2"/>
        <v>0.99850232494812896</v>
      </c>
      <c r="E41" s="10">
        <f>'НСИ 2020-2022'!B44</f>
        <v>1.497675051871058E-3</v>
      </c>
      <c r="F41" s="23">
        <f>'НСИ 2020-2022'!H44</f>
        <v>39.28</v>
      </c>
      <c r="G41" s="11">
        <f t="shared" si="3"/>
        <v>540697.31306087843</v>
      </c>
      <c r="H41" s="11">
        <f t="shared" si="0"/>
        <v>15258918.083753116</v>
      </c>
    </row>
    <row r="42" spans="1:8" x14ac:dyDescent="0.25">
      <c r="A42" s="12">
        <v>35</v>
      </c>
      <c r="B42" s="5">
        <f t="shared" si="4"/>
        <v>973808</v>
      </c>
      <c r="C42" s="43">
        <f t="shared" si="1"/>
        <v>1475</v>
      </c>
      <c r="D42" s="10">
        <f t="shared" si="2"/>
        <v>0.99848486183173157</v>
      </c>
      <c r="E42" s="10">
        <f>'НСИ 2020-2022'!B45</f>
        <v>1.5151381682684262E-3</v>
      </c>
      <c r="F42" s="23">
        <f>'НСИ 2020-2022'!H45</f>
        <v>38.340000000000003</v>
      </c>
      <c r="G42" s="11">
        <f t="shared" si="3"/>
        <v>530601.79106403107</v>
      </c>
      <c r="H42" s="11">
        <f t="shared" si="0"/>
        <v>14718220.770692239</v>
      </c>
    </row>
    <row r="43" spans="1:8" x14ac:dyDescent="0.25">
      <c r="A43" s="12">
        <v>36</v>
      </c>
      <c r="B43" s="5">
        <f t="shared" si="4"/>
        <v>972333</v>
      </c>
      <c r="C43" s="43">
        <f t="shared" si="1"/>
        <v>1801</v>
      </c>
      <c r="D43" s="10">
        <f t="shared" si="2"/>
        <v>0.99814802451109874</v>
      </c>
      <c r="E43" s="10">
        <f>'НСИ 2020-2022'!B46</f>
        <v>1.8519754889012095E-3</v>
      </c>
      <c r="F43" s="23">
        <f>'НСИ 2020-2022'!H46</f>
        <v>37.39</v>
      </c>
      <c r="G43" s="11">
        <f t="shared" si="3"/>
        <v>520686.09654100734</v>
      </c>
      <c r="H43" s="11">
        <f t="shared" si="0"/>
        <v>14187618.979628207</v>
      </c>
    </row>
    <row r="44" spans="1:8" x14ac:dyDescent="0.25">
      <c r="A44" s="12">
        <v>37</v>
      </c>
      <c r="B44" s="5">
        <f t="shared" si="4"/>
        <v>970532</v>
      </c>
      <c r="C44" s="43">
        <f t="shared" si="1"/>
        <v>2082</v>
      </c>
      <c r="D44" s="10">
        <f t="shared" si="2"/>
        <v>0.99785519058370697</v>
      </c>
      <c r="E44" s="10">
        <f>'НСИ 2020-2022'!B47</f>
        <v>2.1448094162930158E-3</v>
      </c>
      <c r="F44" s="23">
        <f>'НСИ 2020-2022'!H47</f>
        <v>36.46</v>
      </c>
      <c r="G44" s="11">
        <f t="shared" si="3"/>
        <v>510782.95602279564</v>
      </c>
      <c r="H44" s="11">
        <f t="shared" si="0"/>
        <v>13666932.883087199</v>
      </c>
    </row>
    <row r="45" spans="1:8" x14ac:dyDescent="0.25">
      <c r="A45" s="12">
        <v>38</v>
      </c>
      <c r="B45" s="5">
        <f t="shared" si="4"/>
        <v>968450</v>
      </c>
      <c r="C45" s="43">
        <f t="shared" si="1"/>
        <v>2327</v>
      </c>
      <c r="D45" s="10">
        <f t="shared" si="2"/>
        <v>0.99759669157924324</v>
      </c>
      <c r="E45" s="10">
        <f>'НСИ 2020-2022'!B48</f>
        <v>2.4033084207567838E-3</v>
      </c>
      <c r="F45" s="23">
        <f>'НСИ 2020-2022'!H48</f>
        <v>35.54</v>
      </c>
      <c r="G45" s="11">
        <f t="shared" si="3"/>
        <v>500921.09745536896</v>
      </c>
      <c r="H45" s="11">
        <f t="shared" si="0"/>
        <v>13156149.927064404</v>
      </c>
    </row>
    <row r="46" spans="1:8" x14ac:dyDescent="0.25">
      <c r="A46" s="12">
        <v>39</v>
      </c>
      <c r="B46" s="5">
        <f t="shared" si="4"/>
        <v>966123</v>
      </c>
      <c r="C46" s="43">
        <f t="shared" si="1"/>
        <v>2637</v>
      </c>
      <c r="D46" s="10">
        <f t="shared" si="2"/>
        <v>0.99727025343990716</v>
      </c>
      <c r="E46" s="10">
        <f>'НСИ 2020-2022'!B49</f>
        <v>2.7297465600928114E-3</v>
      </c>
      <c r="F46" s="23">
        <f>'НСИ 2020-2022'!H49</f>
        <v>34.619999999999997</v>
      </c>
      <c r="G46" s="11">
        <f t="shared" si="3"/>
        <v>491122.83039667964</v>
      </c>
      <c r="H46" s="11">
        <f t="shared" si="0"/>
        <v>12655228.829609035</v>
      </c>
    </row>
    <row r="47" spans="1:8" x14ac:dyDescent="0.25">
      <c r="A47" s="12">
        <v>40</v>
      </c>
      <c r="B47" s="5">
        <f t="shared" si="4"/>
        <v>963486</v>
      </c>
      <c r="C47" s="43">
        <f t="shared" si="1"/>
        <v>2842</v>
      </c>
      <c r="D47" s="10">
        <f t="shared" si="2"/>
        <v>0.99705046821726173</v>
      </c>
      <c r="E47" s="10">
        <f>'НСИ 2020-2022'!B50</f>
        <v>2.9495317827382696E-3</v>
      </c>
      <c r="F47" s="23">
        <f>'НСИ 2020-2022'!H50</f>
        <v>33.72</v>
      </c>
      <c r="G47" s="11">
        <f t="shared" si="3"/>
        <v>481358.55259798368</v>
      </c>
      <c r="H47" s="11">
        <f t="shared" si="0"/>
        <v>12164105.999212354</v>
      </c>
    </row>
    <row r="48" spans="1:8" x14ac:dyDescent="0.25">
      <c r="A48" s="12">
        <v>41</v>
      </c>
      <c r="B48" s="5">
        <f t="shared" si="4"/>
        <v>960644</v>
      </c>
      <c r="C48" s="43">
        <f t="shared" si="1"/>
        <v>2945</v>
      </c>
      <c r="D48" s="10">
        <f t="shared" si="2"/>
        <v>0.99693398486155027</v>
      </c>
      <c r="E48" s="10">
        <f>'НСИ 2020-2022'!B51</f>
        <v>3.0660151384497461E-3</v>
      </c>
      <c r="F48" s="23">
        <f>'НСИ 2020-2022'!H51</f>
        <v>32.81</v>
      </c>
      <c r="G48" s="11">
        <f t="shared" si="3"/>
        <v>471684.2128792319</v>
      </c>
      <c r="H48" s="11">
        <f t="shared" si="0"/>
        <v>11682747.446614372</v>
      </c>
    </row>
    <row r="49" spans="1:8" x14ac:dyDescent="0.25">
      <c r="A49" s="12">
        <v>42</v>
      </c>
      <c r="B49" s="5">
        <f t="shared" si="4"/>
        <v>957699</v>
      </c>
      <c r="C49" s="43">
        <f t="shared" si="1"/>
        <v>3295</v>
      </c>
      <c r="D49" s="10">
        <f t="shared" si="2"/>
        <v>0.99655901966312121</v>
      </c>
      <c r="E49" s="10">
        <f>'НСИ 2020-2022'!B52</f>
        <v>3.4409803368788253E-3</v>
      </c>
      <c r="F49" s="23">
        <f>'НСИ 2020-2022'!H52</f>
        <v>31.91</v>
      </c>
      <c r="G49" s="11">
        <f t="shared" si="3"/>
        <v>462150.55855213455</v>
      </c>
      <c r="H49" s="11">
        <f t="shared" si="0"/>
        <v>11211063.23373514</v>
      </c>
    </row>
    <row r="50" spans="1:8" x14ac:dyDescent="0.25">
      <c r="A50" s="12">
        <v>43</v>
      </c>
      <c r="B50" s="5">
        <f t="shared" si="4"/>
        <v>954404</v>
      </c>
      <c r="C50" s="43">
        <f t="shared" si="1"/>
        <v>3466</v>
      </c>
      <c r="D50" s="10">
        <f t="shared" si="2"/>
        <v>0.99636880774997238</v>
      </c>
      <c r="E50" s="10">
        <f>'НСИ 2020-2022'!B53</f>
        <v>3.6311922500276454E-3</v>
      </c>
      <c r="F50" s="23">
        <f>'НСИ 2020-2022'!H53</f>
        <v>31.02</v>
      </c>
      <c r="G50" s="11">
        <f t="shared" si="3"/>
        <v>452639.32373287174</v>
      </c>
      <c r="H50" s="11">
        <f t="shared" si="0"/>
        <v>10748912.675183006</v>
      </c>
    </row>
    <row r="51" spans="1:8" x14ac:dyDescent="0.25">
      <c r="A51" s="12">
        <v>44</v>
      </c>
      <c r="B51" s="5">
        <f t="shared" si="4"/>
        <v>950938</v>
      </c>
      <c r="C51" s="43">
        <f t="shared" si="1"/>
        <v>3731</v>
      </c>
      <c r="D51" s="10">
        <f t="shared" si="2"/>
        <v>0.99607614189031735</v>
      </c>
      <c r="E51" s="10">
        <f>'НСИ 2020-2022'!B54</f>
        <v>3.9238581096826082E-3</v>
      </c>
      <c r="F51" s="23">
        <f>'НСИ 2020-2022'!H54</f>
        <v>30.13</v>
      </c>
      <c r="G51" s="11">
        <f t="shared" si="3"/>
        <v>443238.84540428163</v>
      </c>
      <c r="H51" s="11">
        <f t="shared" si="0"/>
        <v>10296273.351450134</v>
      </c>
    </row>
    <row r="52" spans="1:8" x14ac:dyDescent="0.25">
      <c r="A52" s="12">
        <v>45</v>
      </c>
      <c r="B52" s="5">
        <f t="shared" si="4"/>
        <v>947207</v>
      </c>
      <c r="C52" s="43">
        <f t="shared" si="1"/>
        <v>4221</v>
      </c>
      <c r="D52" s="10">
        <f t="shared" si="2"/>
        <v>0.99554368951098371</v>
      </c>
      <c r="E52" s="10">
        <f>'НСИ 2020-2022'!B55</f>
        <v>4.4563104890162743E-3</v>
      </c>
      <c r="F52" s="23">
        <f>'НСИ 2020-2022'!H55</f>
        <v>29.25</v>
      </c>
      <c r="G52" s="11">
        <f t="shared" si="3"/>
        <v>433906.43758047849</v>
      </c>
      <c r="H52" s="11">
        <f t="shared" si="0"/>
        <v>9853034.5060458519</v>
      </c>
    </row>
    <row r="53" spans="1:8" x14ac:dyDescent="0.25">
      <c r="A53" s="12">
        <v>46</v>
      </c>
      <c r="B53" s="5">
        <f t="shared" si="4"/>
        <v>942986</v>
      </c>
      <c r="C53" s="43">
        <f t="shared" si="1"/>
        <v>4790</v>
      </c>
      <c r="D53" s="10">
        <f t="shared" si="2"/>
        <v>0.99492026160170799</v>
      </c>
      <c r="E53" s="10">
        <f>'НСИ 2020-2022'!B56</f>
        <v>5.0797383982919744E-3</v>
      </c>
      <c r="F53" s="23">
        <f>'НСИ 2020-2022'!H56</f>
        <v>28.38</v>
      </c>
      <c r="G53" s="11">
        <f t="shared" si="3"/>
        <v>424543.32971395756</v>
      </c>
      <c r="H53" s="11">
        <f t="shared" si="0"/>
        <v>9419128.0684653725</v>
      </c>
    </row>
    <row r="54" spans="1:8" x14ac:dyDescent="0.25">
      <c r="A54" s="12">
        <v>47</v>
      </c>
      <c r="B54" s="5">
        <f t="shared" si="4"/>
        <v>938196</v>
      </c>
      <c r="C54" s="43">
        <f t="shared" si="1"/>
        <v>5346</v>
      </c>
      <c r="D54" s="10">
        <f t="shared" si="2"/>
        <v>0.99430214666138372</v>
      </c>
      <c r="E54" s="10">
        <f>'НСИ 2020-2022'!B57</f>
        <v>5.6978533386163261E-3</v>
      </c>
      <c r="F54" s="23">
        <f>'НСИ 2020-2022'!H57</f>
        <v>27.52</v>
      </c>
      <c r="G54" s="11">
        <f t="shared" si="3"/>
        <v>415122.1775657027</v>
      </c>
      <c r="H54" s="11">
        <f t="shared" si="0"/>
        <v>8994584.7387514152</v>
      </c>
    </row>
    <row r="55" spans="1:8" x14ac:dyDescent="0.25">
      <c r="A55" s="12">
        <v>48</v>
      </c>
      <c r="B55" s="5">
        <f t="shared" si="4"/>
        <v>932850</v>
      </c>
      <c r="C55" s="43">
        <f t="shared" si="1"/>
        <v>5681</v>
      </c>
      <c r="D55" s="10">
        <f t="shared" si="2"/>
        <v>0.99390982629961744</v>
      </c>
      <c r="E55" s="10">
        <f>'НСИ 2020-2022'!B58</f>
        <v>6.0901737003825167E-3</v>
      </c>
      <c r="F55" s="23">
        <f>'НСИ 2020-2022'!H58</f>
        <v>26.68</v>
      </c>
      <c r="G55" s="11">
        <f t="shared" si="3"/>
        <v>405657.73067369784</v>
      </c>
      <c r="H55" s="11">
        <f t="shared" si="0"/>
        <v>8579462.561185712</v>
      </c>
    </row>
    <row r="56" spans="1:8" x14ac:dyDescent="0.25">
      <c r="A56" s="12">
        <v>49</v>
      </c>
      <c r="B56" s="5">
        <f t="shared" si="4"/>
        <v>927169</v>
      </c>
      <c r="C56" s="43">
        <f t="shared" si="1"/>
        <v>6257</v>
      </c>
      <c r="D56" s="10">
        <f t="shared" si="2"/>
        <v>0.99325152736793987</v>
      </c>
      <c r="E56" s="10">
        <f>'НСИ 2020-2022'!B59</f>
        <v>6.7484726320601804E-3</v>
      </c>
      <c r="F56" s="23">
        <f>'НСИ 2020-2022'!H59</f>
        <v>25.84</v>
      </c>
      <c r="G56" s="11">
        <f t="shared" si="3"/>
        <v>396252.8743620629</v>
      </c>
      <c r="H56" s="11">
        <f t="shared" si="0"/>
        <v>8173804.8305120133</v>
      </c>
    </row>
    <row r="57" spans="1:8" x14ac:dyDescent="0.25">
      <c r="A57" s="12">
        <v>50</v>
      </c>
      <c r="B57" s="5">
        <f t="shared" si="4"/>
        <v>920912</v>
      </c>
      <c r="C57" s="43">
        <f t="shared" si="1"/>
        <v>7071</v>
      </c>
      <c r="D57" s="10">
        <f t="shared" si="2"/>
        <v>0.99232171148688531</v>
      </c>
      <c r="E57" s="10">
        <f>'НСИ 2020-2022'!B60</f>
        <v>7.6782885131147028E-3</v>
      </c>
      <c r="F57" s="23">
        <f>'НСИ 2020-2022'!H60</f>
        <v>25.01</v>
      </c>
      <c r="G57" s="11">
        <f t="shared" si="3"/>
        <v>386809.59394391614</v>
      </c>
      <c r="H57" s="11">
        <f t="shared" si="0"/>
        <v>7777551.9561499506</v>
      </c>
    </row>
    <row r="58" spans="1:8" x14ac:dyDescent="0.25">
      <c r="A58" s="12">
        <v>51</v>
      </c>
      <c r="B58" s="5">
        <f t="shared" si="4"/>
        <v>913841</v>
      </c>
      <c r="C58" s="43">
        <f t="shared" si="1"/>
        <v>7734</v>
      </c>
      <c r="D58" s="10">
        <f t="shared" si="2"/>
        <v>0.99153629904078056</v>
      </c>
      <c r="E58" s="10">
        <f>'НСИ 2020-2022'!B61</f>
        <v>8.4637009592194428E-3</v>
      </c>
      <c r="F58" s="23">
        <f>'НСИ 2020-2022'!H61</f>
        <v>24.2</v>
      </c>
      <c r="G58" s="11">
        <f t="shared" si="3"/>
        <v>377237.90668882732</v>
      </c>
      <c r="H58" s="11">
        <f t="shared" si="0"/>
        <v>7390742.3622060344</v>
      </c>
    </row>
    <row r="59" spans="1:8" x14ac:dyDescent="0.25">
      <c r="A59" s="12">
        <v>52</v>
      </c>
      <c r="B59" s="5">
        <f t="shared" si="4"/>
        <v>906107</v>
      </c>
      <c r="C59" s="43">
        <f t="shared" si="1"/>
        <v>8099</v>
      </c>
      <c r="D59" s="10">
        <f t="shared" si="2"/>
        <v>0.99106219810273921</v>
      </c>
      <c r="E59" s="10">
        <f>'НСИ 2020-2022'!B62</f>
        <v>8.9378018972607765E-3</v>
      </c>
      <c r="F59" s="23">
        <f>'НСИ 2020-2022'!H62</f>
        <v>23.4</v>
      </c>
      <c r="G59" s="11">
        <f t="shared" si="3"/>
        <v>367612.06362913491</v>
      </c>
      <c r="H59" s="11">
        <f t="shared" si="0"/>
        <v>7013504.4555172073</v>
      </c>
    </row>
    <row r="60" spans="1:8" x14ac:dyDescent="0.25">
      <c r="A60" s="12">
        <v>53</v>
      </c>
      <c r="B60" s="5">
        <f t="shared" si="4"/>
        <v>898008</v>
      </c>
      <c r="C60" s="43">
        <f t="shared" si="1"/>
        <v>8951</v>
      </c>
      <c r="D60" s="10">
        <f t="shared" si="2"/>
        <v>0.9900319185199723</v>
      </c>
      <c r="E60" s="10">
        <f>'НСИ 2020-2022'!B63</f>
        <v>9.9680814800276827E-3</v>
      </c>
      <c r="F60" s="23">
        <f>'НСИ 2020-2022'!H63</f>
        <v>22.61</v>
      </c>
      <c r="G60" s="11">
        <f t="shared" si="3"/>
        <v>358060.20591709489</v>
      </c>
      <c r="H60" s="11">
        <f t="shared" si="0"/>
        <v>6645892.3918880727</v>
      </c>
    </row>
    <row r="61" spans="1:8" x14ac:dyDescent="0.25">
      <c r="A61" s="12">
        <v>54</v>
      </c>
      <c r="B61" s="5">
        <f t="shared" si="4"/>
        <v>889057</v>
      </c>
      <c r="C61" s="43">
        <f t="shared" si="1"/>
        <v>9356</v>
      </c>
      <c r="D61" s="10">
        <f t="shared" si="2"/>
        <v>0.98947633838642735</v>
      </c>
      <c r="E61" s="10">
        <f>'НСИ 2020-2022'!B64</f>
        <v>1.0523661613572698E-2</v>
      </c>
      <c r="F61" s="23">
        <f>'НСИ 2020-2022'!H64</f>
        <v>21.83</v>
      </c>
      <c r="G61" s="11">
        <f t="shared" si="3"/>
        <v>348394.29861876386</v>
      </c>
      <c r="H61" s="11">
        <f t="shared" si="0"/>
        <v>6287832.1859709779</v>
      </c>
    </row>
    <row r="62" spans="1:8" x14ac:dyDescent="0.25">
      <c r="A62" s="12">
        <v>55</v>
      </c>
      <c r="B62" s="5">
        <f t="shared" si="4"/>
        <v>879701</v>
      </c>
      <c r="C62" s="43">
        <f t="shared" si="1"/>
        <v>10911</v>
      </c>
      <c r="D62" s="10">
        <f t="shared" si="2"/>
        <v>0.98759684605513975</v>
      </c>
      <c r="E62" s="10">
        <f>'НСИ 2020-2022'!B65</f>
        <v>1.2403153944860265E-2</v>
      </c>
      <c r="F62" s="23">
        <f>'НСИ 2020-2022'!H65</f>
        <v>21.06</v>
      </c>
      <c r="G62" s="11">
        <f t="shared" si="3"/>
        <v>338798.9855758858</v>
      </c>
      <c r="H62" s="11">
        <f t="shared" si="0"/>
        <v>5939437.8873522142</v>
      </c>
    </row>
    <row r="63" spans="1:8" x14ac:dyDescent="0.25">
      <c r="A63" s="12">
        <v>56</v>
      </c>
      <c r="B63" s="5">
        <f t="shared" si="4"/>
        <v>868790</v>
      </c>
      <c r="C63" s="43">
        <f t="shared" si="1"/>
        <v>11612</v>
      </c>
      <c r="D63" s="10">
        <f t="shared" si="2"/>
        <v>0.98663396273334047</v>
      </c>
      <c r="E63" s="10">
        <f>'НСИ 2020-2022'!B66</f>
        <v>1.3366037266659508E-2</v>
      </c>
      <c r="F63" s="23">
        <f>'НСИ 2020-2022'!H66</f>
        <v>20.309999999999999</v>
      </c>
      <c r="G63" s="11">
        <f t="shared" si="3"/>
        <v>328842.09865116322</v>
      </c>
      <c r="H63" s="11">
        <f t="shared" si="0"/>
        <v>5600638.9017763287</v>
      </c>
    </row>
    <row r="64" spans="1:8" x14ac:dyDescent="0.25">
      <c r="A64" s="12">
        <v>57</v>
      </c>
      <c r="B64" s="5">
        <f t="shared" si="4"/>
        <v>857178</v>
      </c>
      <c r="C64" s="43">
        <f t="shared" si="1"/>
        <v>12238</v>
      </c>
      <c r="D64" s="10">
        <f t="shared" si="2"/>
        <v>0.98572323174617127</v>
      </c>
      <c r="E64" s="10">
        <f>'НСИ 2020-2022'!B67</f>
        <v>1.4276768253828745E-2</v>
      </c>
      <c r="F64" s="23">
        <f>'НСИ 2020-2022'!H67</f>
        <v>19.579999999999998</v>
      </c>
      <c r="G64" s="11">
        <f t="shared" si="3"/>
        <v>318866.72108553111</v>
      </c>
      <c r="H64" s="11">
        <f t="shared" si="0"/>
        <v>5271796.8031251654</v>
      </c>
    </row>
    <row r="65" spans="1:8" x14ac:dyDescent="0.25">
      <c r="A65" s="9">
        <v>58</v>
      </c>
      <c r="B65" s="5">
        <f t="shared" si="4"/>
        <v>844940</v>
      </c>
      <c r="C65" s="43">
        <f t="shared" si="1"/>
        <v>13069</v>
      </c>
      <c r="D65" s="10">
        <f t="shared" si="2"/>
        <v>0.98453273957500165</v>
      </c>
      <c r="E65" s="10">
        <f>'НСИ 2020-2022'!B68</f>
        <v>1.5467260424998379E-2</v>
      </c>
      <c r="F65" s="23">
        <f>'НСИ 2020-2022'!H68</f>
        <v>18.86</v>
      </c>
      <c r="G65" s="11">
        <f t="shared" si="3"/>
        <v>308908.33904934564</v>
      </c>
      <c r="H65" s="11">
        <f t="shared" si="0"/>
        <v>4952930.0820396347</v>
      </c>
    </row>
    <row r="66" spans="1:8" x14ac:dyDescent="0.25">
      <c r="A66" s="12">
        <v>59</v>
      </c>
      <c r="B66" s="5">
        <f t="shared" si="4"/>
        <v>831871</v>
      </c>
      <c r="C66" s="43">
        <f t="shared" si="1"/>
        <v>14155</v>
      </c>
      <c r="D66" s="10">
        <f t="shared" si="2"/>
        <v>0.98298446489140412</v>
      </c>
      <c r="E66" s="10">
        <f>'НСИ 2020-2022'!B69</f>
        <v>1.7015535108595842E-2</v>
      </c>
      <c r="F66" s="23">
        <f>'НСИ 2020-2022'!H69</f>
        <v>18.149999999999999</v>
      </c>
      <c r="G66" s="11">
        <f t="shared" si="3"/>
        <v>298899.59639292024</v>
      </c>
      <c r="H66" s="11">
        <f t="shared" si="0"/>
        <v>4644021.7429902889</v>
      </c>
    </row>
    <row r="67" spans="1:8" x14ac:dyDescent="0.25">
      <c r="A67" s="12">
        <v>60</v>
      </c>
      <c r="B67" s="5">
        <f t="shared" si="4"/>
        <v>817716</v>
      </c>
      <c r="C67" s="43">
        <f t="shared" si="1"/>
        <v>15314</v>
      </c>
      <c r="D67" s="10">
        <f t="shared" si="2"/>
        <v>0.98127183344043456</v>
      </c>
      <c r="E67" s="10">
        <f>'НСИ 2020-2022'!B70</f>
        <v>1.8728166559565461E-2</v>
      </c>
      <c r="F67" s="23">
        <f>'НСИ 2020-2022'!H70</f>
        <v>17.45</v>
      </c>
      <c r="G67" s="11">
        <f t="shared" si="3"/>
        <v>288760.2583557507</v>
      </c>
      <c r="H67" s="11">
        <f t="shared" si="0"/>
        <v>4345122.1465973686</v>
      </c>
    </row>
    <row r="68" spans="1:8" x14ac:dyDescent="0.25">
      <c r="A68" s="12">
        <v>61</v>
      </c>
      <c r="B68" s="5">
        <f t="shared" si="4"/>
        <v>802402</v>
      </c>
      <c r="C68" s="43">
        <f t="shared" si="1"/>
        <v>16011</v>
      </c>
      <c r="D68" s="10">
        <f t="shared" si="2"/>
        <v>0.98004641706808449</v>
      </c>
      <c r="E68" s="10">
        <f>'НСИ 2020-2022'!B71</f>
        <v>1.9953582931915528E-2</v>
      </c>
      <c r="F68" s="23">
        <f>'НСИ 2020-2022'!H71</f>
        <v>16.78</v>
      </c>
      <c r="G68" s="11">
        <f t="shared" si="3"/>
        <v>278479.03848052811</v>
      </c>
      <c r="H68" s="11">
        <f t="shared" si="0"/>
        <v>4056361.8882416184</v>
      </c>
    </row>
    <row r="69" spans="1:8" x14ac:dyDescent="0.25">
      <c r="A69" s="12">
        <v>62</v>
      </c>
      <c r="B69" s="5">
        <f t="shared" si="4"/>
        <v>786391</v>
      </c>
      <c r="C69" s="43">
        <f t="shared" si="1"/>
        <v>16941</v>
      </c>
      <c r="D69" s="10">
        <f t="shared" si="2"/>
        <v>0.97845736587240995</v>
      </c>
      <c r="E69" s="10">
        <f>'НСИ 2020-2022'!B72</f>
        <v>2.1542634127590055E-2</v>
      </c>
      <c r="F69" s="23">
        <f>'НСИ 2020-2022'!H72</f>
        <v>16.11</v>
      </c>
      <c r="G69" s="11">
        <f t="shared" si="3"/>
        <v>268228.31714330666</v>
      </c>
      <c r="H69" s="11">
        <f t="shared" si="0"/>
        <v>3777882.8497610902</v>
      </c>
    </row>
    <row r="70" spans="1:8" x14ac:dyDescent="0.25">
      <c r="A70" s="12">
        <v>63</v>
      </c>
      <c r="B70" s="5">
        <f t="shared" si="4"/>
        <v>769450</v>
      </c>
      <c r="C70" s="43">
        <f t="shared" si="1"/>
        <v>17723</v>
      </c>
      <c r="D70" s="10">
        <f t="shared" si="2"/>
        <v>0.97696602260513909</v>
      </c>
      <c r="E70" s="10">
        <f>'НСИ 2020-2022'!B73</f>
        <v>2.3033977394860908E-2</v>
      </c>
      <c r="F70" s="23">
        <f>'НСИ 2020-2022'!H73</f>
        <v>15.45</v>
      </c>
      <c r="G70" s="11">
        <f t="shared" si="3"/>
        <v>257936.06879040404</v>
      </c>
      <c r="H70" s="11">
        <f t="shared" si="0"/>
        <v>3509654.5326177836</v>
      </c>
    </row>
    <row r="71" spans="1:8" x14ac:dyDescent="0.25">
      <c r="A71" s="12">
        <v>64</v>
      </c>
      <c r="B71" s="5">
        <f t="shared" si="4"/>
        <v>751727</v>
      </c>
      <c r="C71" s="43">
        <f t="shared" si="1"/>
        <v>19255</v>
      </c>
      <c r="D71" s="10">
        <f t="shared" si="2"/>
        <v>0.97438591119534179</v>
      </c>
      <c r="E71" s="10">
        <f>'НСИ 2020-2022'!B74</f>
        <v>2.561408880465826E-2</v>
      </c>
      <c r="F71" s="23">
        <f>'НСИ 2020-2022'!H74</f>
        <v>14.8</v>
      </c>
      <c r="G71" s="11">
        <f t="shared" si="3"/>
        <v>247660.87546001255</v>
      </c>
      <c r="H71" s="11">
        <f t="shared" ref="H71:H107" si="5">H72+G71</f>
        <v>3251718.4638273795</v>
      </c>
    </row>
    <row r="72" spans="1:8" x14ac:dyDescent="0.25">
      <c r="A72" s="12">
        <v>65</v>
      </c>
      <c r="B72" s="5">
        <f t="shared" si="4"/>
        <v>732472</v>
      </c>
      <c r="C72" s="43">
        <f t="shared" ref="C72:C108" si="6">ROUND(B72*E72,0)</f>
        <v>19309</v>
      </c>
      <c r="D72" s="10">
        <f t="shared" ref="D72:D108" si="7">1-E72</f>
        <v>0.97363884856331984</v>
      </c>
      <c r="E72" s="10">
        <f>'НСИ 2020-2022'!B75</f>
        <v>2.6361151436680139E-2</v>
      </c>
      <c r="F72" s="23">
        <f>'НСИ 2020-2022'!H75</f>
        <v>14.18</v>
      </c>
      <c r="G72" s="11">
        <f t="shared" ref="G72:G107" si="8">$B72*1.0175^(-$A72)</f>
        <v>237166.78389651849</v>
      </c>
      <c r="H72" s="11">
        <f t="shared" si="5"/>
        <v>3004057.5883673672</v>
      </c>
    </row>
    <row r="73" spans="1:8" x14ac:dyDescent="0.25">
      <c r="A73" s="12">
        <v>66</v>
      </c>
      <c r="B73" s="5">
        <f t="shared" ref="B73:B108" si="9">B72-C72</f>
        <v>713163</v>
      </c>
      <c r="C73" s="43">
        <f t="shared" si="6"/>
        <v>20509</v>
      </c>
      <c r="D73" s="10">
        <f t="shared" si="7"/>
        <v>0.97124214533071529</v>
      </c>
      <c r="E73" s="10">
        <f>'НСИ 2020-2022'!B76</f>
        <v>2.8757854669284672E-2</v>
      </c>
      <c r="F73" s="23">
        <f>'НСИ 2020-2022'!H76</f>
        <v>13.55</v>
      </c>
      <c r="G73" s="11">
        <f t="shared" si="8"/>
        <v>226943.22491748762</v>
      </c>
      <c r="H73" s="11">
        <f t="shared" si="5"/>
        <v>2766890.8044708488</v>
      </c>
    </row>
    <row r="74" spans="1:8" x14ac:dyDescent="0.25">
      <c r="A74" s="12">
        <v>67</v>
      </c>
      <c r="B74" s="5">
        <f t="shared" si="9"/>
        <v>692654</v>
      </c>
      <c r="C74" s="43">
        <f t="shared" si="6"/>
        <v>21692</v>
      </c>
      <c r="D74" s="10">
        <f t="shared" si="7"/>
        <v>0.96868275017933281</v>
      </c>
      <c r="E74" s="10">
        <f>'НСИ 2020-2022'!B77</f>
        <v>3.1317249820667144E-2</v>
      </c>
      <c r="F74" s="23">
        <f>'НСИ 2020-2022'!H77</f>
        <v>12.94</v>
      </c>
      <c r="G74" s="11">
        <f t="shared" si="8"/>
        <v>216625.88373535394</v>
      </c>
      <c r="H74" s="11">
        <f t="shared" si="5"/>
        <v>2539947.5795533611</v>
      </c>
    </row>
    <row r="75" spans="1:8" x14ac:dyDescent="0.25">
      <c r="A75" s="12">
        <v>68</v>
      </c>
      <c r="B75" s="5">
        <f t="shared" si="9"/>
        <v>670962</v>
      </c>
      <c r="C75" s="43">
        <f t="shared" si="6"/>
        <v>22664</v>
      </c>
      <c r="D75" s="10">
        <f t="shared" si="7"/>
        <v>0.96622160738745755</v>
      </c>
      <c r="E75" s="10">
        <f>'НСИ 2020-2022'!B78</f>
        <v>3.3778392612542445E-2</v>
      </c>
      <c r="F75" s="23">
        <f>'НСИ 2020-2022'!H78</f>
        <v>12.34</v>
      </c>
      <c r="G75" s="11">
        <f t="shared" si="8"/>
        <v>206232.69047468097</v>
      </c>
      <c r="H75" s="11">
        <f t="shared" si="5"/>
        <v>2323321.695818007</v>
      </c>
    </row>
    <row r="76" spans="1:8" x14ac:dyDescent="0.25">
      <c r="A76" s="12">
        <v>69</v>
      </c>
      <c r="B76" s="5">
        <f t="shared" si="9"/>
        <v>648298</v>
      </c>
      <c r="C76" s="43">
        <f t="shared" si="6"/>
        <v>23031</v>
      </c>
      <c r="D76" s="10">
        <f t="shared" si="7"/>
        <v>0.96447446894470534</v>
      </c>
      <c r="E76" s="10">
        <f>'НСИ 2020-2022'!B79</f>
        <v>3.5525531055294615E-2</v>
      </c>
      <c r="F76" s="23">
        <f>'НСИ 2020-2022'!H79</f>
        <v>11.75</v>
      </c>
      <c r="G76" s="11">
        <f t="shared" si="8"/>
        <v>195839.29943700216</v>
      </c>
      <c r="H76" s="11">
        <f t="shared" si="5"/>
        <v>2117089.0053433259</v>
      </c>
    </row>
    <row r="77" spans="1:8" x14ac:dyDescent="0.25">
      <c r="A77" s="12">
        <v>70</v>
      </c>
      <c r="B77" s="5">
        <f t="shared" si="9"/>
        <v>625267</v>
      </c>
      <c r="C77" s="43">
        <f t="shared" si="6"/>
        <v>25212</v>
      </c>
      <c r="D77" s="10">
        <f t="shared" si="7"/>
        <v>0.9596782889261829</v>
      </c>
      <c r="E77" s="10">
        <f>'НСИ 2020-2022'!B80</f>
        <v>4.032171107381715E-2</v>
      </c>
      <c r="F77" s="23">
        <f>'НСИ 2020-2022'!H80</f>
        <v>11.17</v>
      </c>
      <c r="G77" s="11">
        <f t="shared" si="8"/>
        <v>185633.45829468741</v>
      </c>
      <c r="H77" s="11">
        <f t="shared" si="5"/>
        <v>1921249.7059063236</v>
      </c>
    </row>
    <row r="78" spans="1:8" x14ac:dyDescent="0.25">
      <c r="A78" s="12">
        <v>71</v>
      </c>
      <c r="B78" s="5">
        <f t="shared" si="9"/>
        <v>600055</v>
      </c>
      <c r="C78" s="43">
        <f t="shared" si="6"/>
        <v>26436</v>
      </c>
      <c r="D78" s="10">
        <f t="shared" si="7"/>
        <v>0.95594435075885331</v>
      </c>
      <c r="E78" s="10">
        <f>'НСИ 2020-2022'!B81</f>
        <v>4.4055649241146709E-2</v>
      </c>
      <c r="F78" s="23">
        <f>'НСИ 2020-2022'!H81</f>
        <v>10.61</v>
      </c>
      <c r="G78" s="11">
        <f t="shared" si="8"/>
        <v>175084.37418358453</v>
      </c>
      <c r="H78" s="11">
        <f t="shared" si="5"/>
        <v>1735616.2476116363</v>
      </c>
    </row>
    <row r="79" spans="1:8" x14ac:dyDescent="0.25">
      <c r="A79" s="12">
        <v>72</v>
      </c>
      <c r="B79" s="5">
        <f t="shared" si="9"/>
        <v>573619</v>
      </c>
      <c r="C79" s="43">
        <f t="shared" si="6"/>
        <v>26595</v>
      </c>
      <c r="D79" s="10">
        <f t="shared" si="7"/>
        <v>0.95363634857247015</v>
      </c>
      <c r="E79" s="10">
        <f>'НСИ 2020-2022'!B82</f>
        <v>4.6363651427529871E-2</v>
      </c>
      <c r="F79" s="23">
        <f>'НСИ 2020-2022'!H82</f>
        <v>10.08</v>
      </c>
      <c r="G79" s="11">
        <f t="shared" si="8"/>
        <v>164492.24936496062</v>
      </c>
      <c r="H79" s="11">
        <f t="shared" si="5"/>
        <v>1560531.8734280518</v>
      </c>
    </row>
    <row r="80" spans="1:8" x14ac:dyDescent="0.25">
      <c r="A80" s="12">
        <v>73</v>
      </c>
      <c r="B80" s="5">
        <f t="shared" si="9"/>
        <v>547024</v>
      </c>
      <c r="C80" s="43">
        <f t="shared" si="6"/>
        <v>26832</v>
      </c>
      <c r="D80" s="10">
        <f t="shared" si="7"/>
        <v>0.95094965339060222</v>
      </c>
      <c r="E80" s="10">
        <f>'НСИ 2020-2022'!B83</f>
        <v>4.9050346609397756E-2</v>
      </c>
      <c r="F80" s="23">
        <f>'НСИ 2020-2022'!H83</f>
        <v>9.5500000000000007</v>
      </c>
      <c r="G80" s="11">
        <f t="shared" si="8"/>
        <v>154167.87077992928</v>
      </c>
      <c r="H80" s="11">
        <f t="shared" si="5"/>
        <v>1396039.6240630911</v>
      </c>
    </row>
    <row r="81" spans="1:8" x14ac:dyDescent="0.25">
      <c r="A81" s="12">
        <v>74</v>
      </c>
      <c r="B81" s="5">
        <f t="shared" si="9"/>
        <v>520192</v>
      </c>
      <c r="C81" s="43">
        <f t="shared" si="6"/>
        <v>28483</v>
      </c>
      <c r="D81" s="10">
        <f t="shared" si="7"/>
        <v>0.9452455213460994</v>
      </c>
      <c r="E81" s="10">
        <f>'НСИ 2020-2022'!B84</f>
        <v>5.4754478653900575E-2</v>
      </c>
      <c r="F81" s="23">
        <f>'НСИ 2020-2022'!H84</f>
        <v>9.01</v>
      </c>
      <c r="G81" s="11">
        <f t="shared" si="8"/>
        <v>144084.32773352924</v>
      </c>
      <c r="H81" s="11">
        <f t="shared" si="5"/>
        <v>1241871.7532831619</v>
      </c>
    </row>
    <row r="82" spans="1:8" x14ac:dyDescent="0.25">
      <c r="A82" s="12">
        <v>75</v>
      </c>
      <c r="B82" s="5">
        <f t="shared" si="9"/>
        <v>491709</v>
      </c>
      <c r="C82" s="43">
        <f t="shared" si="6"/>
        <v>29030</v>
      </c>
      <c r="D82" s="10">
        <f t="shared" si="7"/>
        <v>0.94096036997367338</v>
      </c>
      <c r="E82" s="10">
        <f>'НСИ 2020-2022'!B85</f>
        <v>5.9039630026326589E-2</v>
      </c>
      <c r="F82" s="23">
        <f>'НСИ 2020-2022'!H85</f>
        <v>8.5</v>
      </c>
      <c r="G82" s="11">
        <f t="shared" si="8"/>
        <v>133852.60113658645</v>
      </c>
      <c r="H82" s="11">
        <f t="shared" si="5"/>
        <v>1097787.4255496326</v>
      </c>
    </row>
    <row r="83" spans="1:8" x14ac:dyDescent="0.25">
      <c r="A83" s="12">
        <v>76</v>
      </c>
      <c r="B83" s="5">
        <f t="shared" si="9"/>
        <v>462679</v>
      </c>
      <c r="C83" s="43">
        <f t="shared" si="6"/>
        <v>28572</v>
      </c>
      <c r="D83" s="10">
        <f t="shared" si="7"/>
        <v>0.93824623430191878</v>
      </c>
      <c r="E83" s="10">
        <f>'НСИ 2020-2022'!B86</f>
        <v>6.1753765698081241E-2</v>
      </c>
      <c r="F83" s="23">
        <f>'НСИ 2020-2022'!H86</f>
        <v>8.01</v>
      </c>
      <c r="G83" s="11">
        <f t="shared" si="8"/>
        <v>123783.86191727973</v>
      </c>
      <c r="H83" s="11">
        <f t="shared" si="5"/>
        <v>963934.82441304612</v>
      </c>
    </row>
    <row r="84" spans="1:8" x14ac:dyDescent="0.25">
      <c r="A84" s="12">
        <v>77</v>
      </c>
      <c r="B84" s="5">
        <f t="shared" si="9"/>
        <v>434107</v>
      </c>
      <c r="C84" s="43">
        <f t="shared" si="6"/>
        <v>30827</v>
      </c>
      <c r="D84" s="10">
        <f t="shared" si="7"/>
        <v>0.92898707301099981</v>
      </c>
      <c r="E84" s="10">
        <f>'НСИ 2020-2022'!B87</f>
        <v>7.1012926989000177E-2</v>
      </c>
      <c r="F84" s="23">
        <f>'НСИ 2020-2022'!H87</f>
        <v>7.5</v>
      </c>
      <c r="G84" s="11">
        <f t="shared" si="8"/>
        <v>114142.29773192461</v>
      </c>
      <c r="H84" s="11">
        <f t="shared" si="5"/>
        <v>840150.96249576635</v>
      </c>
    </row>
    <row r="85" spans="1:8" x14ac:dyDescent="0.25">
      <c r="A85" s="12">
        <v>78</v>
      </c>
      <c r="B85" s="5">
        <f t="shared" si="9"/>
        <v>403280</v>
      </c>
      <c r="C85" s="43">
        <f t="shared" si="6"/>
        <v>31283</v>
      </c>
      <c r="D85" s="10">
        <f t="shared" si="7"/>
        <v>0.92242756927077219</v>
      </c>
      <c r="E85" s="10">
        <f>'НСИ 2020-2022'!B88</f>
        <v>7.7572430729227801E-2</v>
      </c>
      <c r="F85" s="23">
        <f>'НСИ 2020-2022'!H88</f>
        <v>7.04</v>
      </c>
      <c r="G85" s="11">
        <f t="shared" si="8"/>
        <v>104213.04565159896</v>
      </c>
      <c r="H85" s="11">
        <f t="shared" si="5"/>
        <v>726008.66476384178</v>
      </c>
    </row>
    <row r="86" spans="1:8" x14ac:dyDescent="0.25">
      <c r="A86" s="12">
        <v>79</v>
      </c>
      <c r="B86" s="5">
        <f t="shared" si="9"/>
        <v>371997</v>
      </c>
      <c r="C86" s="43">
        <f t="shared" si="6"/>
        <v>31108</v>
      </c>
      <c r="D86" s="10">
        <f t="shared" si="7"/>
        <v>0.9163764394238969</v>
      </c>
      <c r="E86" s="10">
        <f>'НСИ 2020-2022'!B89</f>
        <v>8.3623560576103068E-2</v>
      </c>
      <c r="F86" s="23">
        <f>'НСИ 2020-2022'!H89</f>
        <v>6.59</v>
      </c>
      <c r="G86" s="11">
        <f t="shared" si="8"/>
        <v>94475.766389458702</v>
      </c>
      <c r="H86" s="11">
        <f t="shared" si="5"/>
        <v>621795.61911224283</v>
      </c>
    </row>
    <row r="87" spans="1:8" x14ac:dyDescent="0.25">
      <c r="A87" s="12">
        <v>80</v>
      </c>
      <c r="B87" s="5">
        <f t="shared" si="9"/>
        <v>340889</v>
      </c>
      <c r="C87" s="43">
        <f t="shared" si="6"/>
        <v>31365</v>
      </c>
      <c r="D87" s="10">
        <f t="shared" si="7"/>
        <v>0.90798981021791336</v>
      </c>
      <c r="E87" s="10">
        <f>'НСИ 2020-2022'!B90</f>
        <v>9.201018978208661E-2</v>
      </c>
      <c r="F87" s="23">
        <f>'НСИ 2020-2022'!H90</f>
        <v>6.14</v>
      </c>
      <c r="G87" s="11">
        <f t="shared" si="8"/>
        <v>85086.283729933828</v>
      </c>
      <c r="H87" s="11">
        <f t="shared" si="5"/>
        <v>527319.85272278416</v>
      </c>
    </row>
    <row r="88" spans="1:8" x14ac:dyDescent="0.25">
      <c r="A88" s="12">
        <v>81</v>
      </c>
      <c r="B88" s="5">
        <f t="shared" si="9"/>
        <v>309524</v>
      </c>
      <c r="C88" s="43">
        <f t="shared" si="6"/>
        <v>31387</v>
      </c>
      <c r="D88" s="10">
        <f t="shared" si="7"/>
        <v>0.89859510293021394</v>
      </c>
      <c r="E88" s="10">
        <f>'НСИ 2020-2022'!B91</f>
        <v>0.10140489706978612</v>
      </c>
      <c r="F88" s="23">
        <f>'НСИ 2020-2022'!H91</f>
        <v>5.71</v>
      </c>
      <c r="G88" s="11">
        <f t="shared" si="8"/>
        <v>75928.790081485509</v>
      </c>
      <c r="H88" s="11">
        <f t="shared" si="5"/>
        <v>442233.56899285037</v>
      </c>
    </row>
    <row r="89" spans="1:8" x14ac:dyDescent="0.25">
      <c r="A89" s="12">
        <v>82</v>
      </c>
      <c r="B89" s="5">
        <f t="shared" si="9"/>
        <v>278137</v>
      </c>
      <c r="C89" s="43">
        <f t="shared" si="6"/>
        <v>31688</v>
      </c>
      <c r="D89" s="10">
        <f t="shared" si="7"/>
        <v>0.88607031597685804</v>
      </c>
      <c r="E89" s="10">
        <f>'НСИ 2020-2022'!B92</f>
        <v>0.11392968402314196</v>
      </c>
      <c r="F89" s="23">
        <f>'НСИ 2020-2022'!H92</f>
        <v>5.3</v>
      </c>
      <c r="G89" s="11">
        <f t="shared" si="8"/>
        <v>67055.823202808737</v>
      </c>
      <c r="H89" s="11">
        <f t="shared" si="5"/>
        <v>366304.77891136485</v>
      </c>
    </row>
    <row r="90" spans="1:8" x14ac:dyDescent="0.25">
      <c r="A90" s="12">
        <v>83</v>
      </c>
      <c r="B90" s="5">
        <f t="shared" si="9"/>
        <v>246449</v>
      </c>
      <c r="C90" s="43">
        <f t="shared" si="6"/>
        <v>31204</v>
      </c>
      <c r="D90" s="10">
        <f t="shared" si="7"/>
        <v>0.87338557487915924</v>
      </c>
      <c r="E90" s="10">
        <f>'НСИ 2020-2022'!B93</f>
        <v>0.12661442512084073</v>
      </c>
      <c r="F90" s="23">
        <f>'НСИ 2020-2022'!H93</f>
        <v>4.92</v>
      </c>
      <c r="G90" s="11">
        <f t="shared" si="8"/>
        <v>58394.288988067798</v>
      </c>
      <c r="H90" s="11">
        <f t="shared" si="5"/>
        <v>299248.95570855611</v>
      </c>
    </row>
    <row r="91" spans="1:8" x14ac:dyDescent="0.25">
      <c r="A91" s="12">
        <v>84</v>
      </c>
      <c r="B91" s="5">
        <f t="shared" si="9"/>
        <v>215245</v>
      </c>
      <c r="C91" s="43">
        <f t="shared" si="6"/>
        <v>30478</v>
      </c>
      <c r="D91" s="10">
        <f t="shared" si="7"/>
        <v>0.85840478046245772</v>
      </c>
      <c r="E91" s="10">
        <f>'НСИ 2020-2022'!B94</f>
        <v>0.14159521953754223</v>
      </c>
      <c r="F91" s="23">
        <f>'НСИ 2020-2022'!H94</f>
        <v>4.5599999999999996</v>
      </c>
      <c r="G91" s="11">
        <f t="shared" si="8"/>
        <v>50123.566871555216</v>
      </c>
      <c r="H91" s="11">
        <f t="shared" si="5"/>
        <v>240854.66672048828</v>
      </c>
    </row>
    <row r="92" spans="1:8" x14ac:dyDescent="0.25">
      <c r="A92" s="12">
        <v>85</v>
      </c>
      <c r="B92" s="5">
        <f t="shared" si="9"/>
        <v>184767</v>
      </c>
      <c r="C92" s="43">
        <f t="shared" si="6"/>
        <v>28561</v>
      </c>
      <c r="D92" s="10">
        <f t="shared" si="7"/>
        <v>0.84542046868086462</v>
      </c>
      <c r="E92" s="10">
        <f>'НСИ 2020-2022'!B95</f>
        <v>0.15457953131913543</v>
      </c>
      <c r="F92" s="23">
        <f>'НСИ 2020-2022'!H95</f>
        <v>4.2300000000000004</v>
      </c>
      <c r="G92" s="11">
        <f t="shared" si="8"/>
        <v>42286.222060794986</v>
      </c>
      <c r="H92" s="11">
        <f t="shared" si="5"/>
        <v>190731.09984893305</v>
      </c>
    </row>
    <row r="93" spans="1:8" x14ac:dyDescent="0.25">
      <c r="A93" s="12">
        <v>86</v>
      </c>
      <c r="B93" s="5">
        <f t="shared" si="9"/>
        <v>156206</v>
      </c>
      <c r="C93" s="43">
        <f t="shared" si="6"/>
        <v>27274</v>
      </c>
      <c r="D93" s="10">
        <f t="shared" si="7"/>
        <v>0.82539756913532814</v>
      </c>
      <c r="E93" s="10">
        <f>'НСИ 2020-2022'!B96</f>
        <v>0.17460243086467186</v>
      </c>
      <c r="F93" s="23">
        <f>'НСИ 2020-2022'!H96</f>
        <v>3.91</v>
      </c>
      <c r="G93" s="11">
        <f t="shared" si="8"/>
        <v>35134.823184924171</v>
      </c>
      <c r="H93" s="11">
        <f t="shared" si="5"/>
        <v>148444.87778813805</v>
      </c>
    </row>
    <row r="94" spans="1:8" x14ac:dyDescent="0.25">
      <c r="A94" s="12">
        <v>87</v>
      </c>
      <c r="B94" s="5">
        <f t="shared" si="9"/>
        <v>128932</v>
      </c>
      <c r="C94" s="43">
        <f t="shared" si="6"/>
        <v>24640</v>
      </c>
      <c r="D94" s="10">
        <f t="shared" si="7"/>
        <v>0.80889117087050466</v>
      </c>
      <c r="E94" s="10">
        <f>'НСИ 2020-2022'!B97</f>
        <v>0.19110882912949534</v>
      </c>
      <c r="F94" s="23">
        <f>'НСИ 2020-2022'!H97</f>
        <v>3.63</v>
      </c>
      <c r="G94" s="11">
        <f t="shared" si="8"/>
        <v>28501.411104416951</v>
      </c>
      <c r="H94" s="11">
        <f t="shared" si="5"/>
        <v>113310.0546032139</v>
      </c>
    </row>
    <row r="95" spans="1:8" x14ac:dyDescent="0.25">
      <c r="A95" s="12">
        <v>88</v>
      </c>
      <c r="B95" s="5">
        <f t="shared" si="9"/>
        <v>104292</v>
      </c>
      <c r="C95" s="43">
        <f t="shared" si="6"/>
        <v>22001</v>
      </c>
      <c r="D95" s="10">
        <f t="shared" si="7"/>
        <v>0.78904629170007767</v>
      </c>
      <c r="E95" s="10">
        <f>'НСИ 2020-2022'!B98</f>
        <v>0.21095370829992235</v>
      </c>
      <c r="F95" s="23">
        <f>'НСИ 2020-2022'!H98</f>
        <v>3.37</v>
      </c>
      <c r="G95" s="11">
        <f t="shared" si="8"/>
        <v>22658.033836260649</v>
      </c>
      <c r="H95" s="11">
        <f t="shared" si="5"/>
        <v>84808.643498796941</v>
      </c>
    </row>
    <row r="96" spans="1:8" x14ac:dyDescent="0.25">
      <c r="A96" s="12">
        <v>89</v>
      </c>
      <c r="B96" s="5">
        <f t="shared" si="9"/>
        <v>82291</v>
      </c>
      <c r="C96" s="43">
        <f t="shared" si="6"/>
        <v>18036</v>
      </c>
      <c r="D96" s="10">
        <f t="shared" si="7"/>
        <v>0.7808283652337622</v>
      </c>
      <c r="E96" s="10">
        <f>'НСИ 2020-2022'!B99</f>
        <v>0.21917163476623786</v>
      </c>
      <c r="F96" s="23">
        <f>'НСИ 2020-2022'!H99</f>
        <v>3.15</v>
      </c>
      <c r="G96" s="11">
        <f t="shared" si="8"/>
        <v>17570.703371206822</v>
      </c>
      <c r="H96" s="11">
        <f t="shared" si="5"/>
        <v>62150.609662536299</v>
      </c>
    </row>
    <row r="97" spans="1:8" x14ac:dyDescent="0.25">
      <c r="A97" s="12">
        <v>90</v>
      </c>
      <c r="B97" s="5">
        <f t="shared" si="9"/>
        <v>64255</v>
      </c>
      <c r="C97" s="43">
        <f t="shared" si="6"/>
        <v>15832</v>
      </c>
      <c r="D97" s="10">
        <f t="shared" si="7"/>
        <v>0.75360052670562094</v>
      </c>
      <c r="E97" s="10">
        <f>'НСИ 2020-2022'!B100</f>
        <v>0.24639947329437906</v>
      </c>
      <c r="F97" s="23">
        <f>'НСИ 2020-2022'!H100</f>
        <v>2.89</v>
      </c>
      <c r="G97" s="11">
        <f t="shared" si="8"/>
        <v>13483.707323141572</v>
      </c>
      <c r="H97" s="11">
        <f t="shared" si="5"/>
        <v>44579.906291329477</v>
      </c>
    </row>
    <row r="98" spans="1:8" x14ac:dyDescent="0.25">
      <c r="A98" s="12">
        <v>91</v>
      </c>
      <c r="B98" s="5">
        <f t="shared" si="9"/>
        <v>48423</v>
      </c>
      <c r="C98" s="43">
        <f t="shared" si="6"/>
        <v>13007</v>
      </c>
      <c r="D98" s="10">
        <f t="shared" si="7"/>
        <v>0.73138873307156027</v>
      </c>
      <c r="E98" s="10">
        <f>'НСИ 2020-2022'!B101</f>
        <v>0.26861126692843978</v>
      </c>
      <c r="F98" s="23">
        <f>'НСИ 2020-2022'!H101</f>
        <v>2.68</v>
      </c>
      <c r="G98" s="11">
        <f t="shared" si="8"/>
        <v>9986.646184319492</v>
      </c>
      <c r="H98" s="11">
        <f t="shared" si="5"/>
        <v>31096.198968187906</v>
      </c>
    </row>
    <row r="99" spans="1:8" x14ac:dyDescent="0.25">
      <c r="A99" s="12">
        <v>92</v>
      </c>
      <c r="B99" s="5">
        <f t="shared" si="9"/>
        <v>35416</v>
      </c>
      <c r="C99" s="43">
        <f t="shared" si="6"/>
        <v>10167</v>
      </c>
      <c r="D99" s="10">
        <f t="shared" si="7"/>
        <v>0.71293693693693694</v>
      </c>
      <c r="E99" s="10">
        <f>'НСИ 2020-2022'!B102</f>
        <v>0.28706306306306306</v>
      </c>
      <c r="F99" s="23">
        <f>'НСИ 2020-2022'!H102</f>
        <v>2.4900000000000002</v>
      </c>
      <c r="G99" s="11">
        <f t="shared" si="8"/>
        <v>7178.489383435809</v>
      </c>
      <c r="H99" s="11">
        <f t="shared" si="5"/>
        <v>21109.552783868414</v>
      </c>
    </row>
    <row r="100" spans="1:8" x14ac:dyDescent="0.25">
      <c r="A100" s="12">
        <v>93</v>
      </c>
      <c r="B100" s="5">
        <f t="shared" si="9"/>
        <v>25249</v>
      </c>
      <c r="C100" s="43">
        <f t="shared" si="6"/>
        <v>7826</v>
      </c>
      <c r="D100" s="10">
        <f t="shared" si="7"/>
        <v>0.69003366017854528</v>
      </c>
      <c r="E100" s="10">
        <f>'НСИ 2020-2022'!B103</f>
        <v>0.30996633982145472</v>
      </c>
      <c r="F100" s="23">
        <f>'НСИ 2020-2022'!H103</f>
        <v>2.2999999999999998</v>
      </c>
      <c r="G100" s="11">
        <f t="shared" si="8"/>
        <v>5029.7143128959806</v>
      </c>
      <c r="H100" s="11">
        <f t="shared" si="5"/>
        <v>13931.063400432606</v>
      </c>
    </row>
    <row r="101" spans="1:8" x14ac:dyDescent="0.25">
      <c r="A101" s="12">
        <v>94</v>
      </c>
      <c r="B101" s="5">
        <f t="shared" si="9"/>
        <v>17423</v>
      </c>
      <c r="C101" s="43">
        <f t="shared" si="6"/>
        <v>5935</v>
      </c>
      <c r="D101" s="10">
        <f t="shared" si="7"/>
        <v>0.65933910083676073</v>
      </c>
      <c r="E101" s="10">
        <f>'НСИ 2020-2022'!B104</f>
        <v>0.34066089916323927</v>
      </c>
      <c r="F101" s="23">
        <f>'НСИ 2020-2022'!H104</f>
        <v>2.12</v>
      </c>
      <c r="G101" s="11">
        <f t="shared" si="8"/>
        <v>3411.0466135116994</v>
      </c>
      <c r="H101" s="11">
        <f t="shared" si="5"/>
        <v>8901.349087536626</v>
      </c>
    </row>
    <row r="102" spans="1:8" x14ac:dyDescent="0.25">
      <c r="A102" s="12">
        <v>95</v>
      </c>
      <c r="B102" s="5">
        <f t="shared" si="9"/>
        <v>11488</v>
      </c>
      <c r="C102" s="43">
        <f t="shared" si="6"/>
        <v>4106</v>
      </c>
      <c r="D102" s="10">
        <f t="shared" si="7"/>
        <v>0.64261237653698844</v>
      </c>
      <c r="E102" s="10">
        <f>'НСИ 2020-2022'!B105</f>
        <v>0.35738762346301151</v>
      </c>
      <c r="F102" s="23">
        <f>'НСИ 2020-2022'!H105</f>
        <v>1.96</v>
      </c>
      <c r="G102" s="11">
        <f t="shared" si="8"/>
        <v>2210.4196193555563</v>
      </c>
      <c r="H102" s="11">
        <f t="shared" si="5"/>
        <v>5490.3024740249266</v>
      </c>
    </row>
    <row r="103" spans="1:8" x14ac:dyDescent="0.25">
      <c r="A103" s="12">
        <v>96</v>
      </c>
      <c r="B103" s="5">
        <f t="shared" si="9"/>
        <v>7382</v>
      </c>
      <c r="C103" s="43">
        <f t="shared" si="6"/>
        <v>2838</v>
      </c>
      <c r="D103" s="10">
        <f t="shared" si="7"/>
        <v>0.61549881235154391</v>
      </c>
      <c r="E103" s="10">
        <f>'НСИ 2020-2022'!B106</f>
        <v>0.38450118764845603</v>
      </c>
      <c r="F103" s="23">
        <f>'НСИ 2020-2022'!H106</f>
        <v>1.8</v>
      </c>
      <c r="G103" s="11">
        <f t="shared" si="8"/>
        <v>1395.9501918106801</v>
      </c>
      <c r="H103" s="11">
        <f t="shared" si="5"/>
        <v>3279.8828546693703</v>
      </c>
    </row>
    <row r="104" spans="1:8" x14ac:dyDescent="0.25">
      <c r="A104" s="12">
        <v>97</v>
      </c>
      <c r="B104" s="5">
        <f t="shared" si="9"/>
        <v>4544</v>
      </c>
      <c r="C104" s="43">
        <f t="shared" si="6"/>
        <v>1779</v>
      </c>
      <c r="D104" s="10">
        <f t="shared" si="7"/>
        <v>0.6084705882352941</v>
      </c>
      <c r="E104" s="10">
        <f>'НСИ 2020-2022'!B107</f>
        <v>0.3915294117647059</v>
      </c>
      <c r="F104" s="23">
        <f>'НСИ 2020-2022'!H107</f>
        <v>1.63</v>
      </c>
      <c r="G104" s="11">
        <f t="shared" si="8"/>
        <v>844.5002581600279</v>
      </c>
      <c r="H104" s="11">
        <f t="shared" si="5"/>
        <v>1883.9326628586905</v>
      </c>
    </row>
    <row r="105" spans="1:8" x14ac:dyDescent="0.25">
      <c r="A105" s="12">
        <v>98</v>
      </c>
      <c r="B105" s="5">
        <f t="shared" si="9"/>
        <v>2765</v>
      </c>
      <c r="C105" s="43">
        <f t="shared" si="6"/>
        <v>1144</v>
      </c>
      <c r="D105" s="10">
        <f t="shared" si="7"/>
        <v>0.58628659476117106</v>
      </c>
      <c r="E105" s="10">
        <f>'НСИ 2020-2022'!B108</f>
        <v>0.41371340523882899</v>
      </c>
      <c r="F105" s="23">
        <f>'НСИ 2020-2022'!H108</f>
        <v>1.38</v>
      </c>
      <c r="G105" s="11">
        <f t="shared" si="8"/>
        <v>505.03581985424034</v>
      </c>
      <c r="H105" s="11">
        <f t="shared" si="5"/>
        <v>1039.4324046986626</v>
      </c>
    </row>
    <row r="106" spans="1:8" x14ac:dyDescent="0.25">
      <c r="A106" s="12">
        <v>99</v>
      </c>
      <c r="B106" s="5">
        <f t="shared" si="9"/>
        <v>1621</v>
      </c>
      <c r="C106" s="43">
        <f t="shared" si="6"/>
        <v>717</v>
      </c>
      <c r="D106" s="10">
        <f t="shared" si="7"/>
        <v>0.55779569892473124</v>
      </c>
      <c r="E106" s="10">
        <f>'НСИ 2020-2022'!B109</f>
        <v>0.44220430107526881</v>
      </c>
      <c r="F106" s="23">
        <f>'НСИ 2020-2022'!H109</f>
        <v>1.02</v>
      </c>
      <c r="G106" s="11">
        <f t="shared" si="8"/>
        <v>290.98837752841496</v>
      </c>
      <c r="H106" s="11">
        <f t="shared" si="5"/>
        <v>534.39658484442214</v>
      </c>
    </row>
    <row r="107" spans="1:8" x14ac:dyDescent="0.25">
      <c r="A107" s="12">
        <v>100</v>
      </c>
      <c r="B107" s="5">
        <f t="shared" si="9"/>
        <v>904</v>
      </c>
      <c r="C107" s="43">
        <f t="shared" si="6"/>
        <v>420</v>
      </c>
      <c r="D107" s="10">
        <f t="shared" si="7"/>
        <v>0.53543307086614167</v>
      </c>
      <c r="E107" s="10">
        <f>'НСИ 2020-2022'!B110</f>
        <v>0.46456692913385828</v>
      </c>
      <c r="F107" s="23">
        <f>'НСИ 2020-2022'!H110</f>
        <v>0.47</v>
      </c>
      <c r="G107" s="11">
        <f t="shared" si="8"/>
        <v>159.48749644071867</v>
      </c>
      <c r="H107" s="11">
        <f t="shared" si="5"/>
        <v>243.40820731600715</v>
      </c>
    </row>
    <row r="108" spans="1:8" x14ac:dyDescent="0.25">
      <c r="A108" s="12" t="s">
        <v>35</v>
      </c>
      <c r="B108" s="5">
        <f t="shared" si="9"/>
        <v>484</v>
      </c>
      <c r="C108" s="43">
        <f t="shared" si="6"/>
        <v>484</v>
      </c>
      <c r="D108" s="10">
        <f t="shared" si="7"/>
        <v>0</v>
      </c>
      <c r="E108" s="10">
        <v>1</v>
      </c>
      <c r="F108" s="23">
        <v>0.48</v>
      </c>
      <c r="G108" s="11">
        <f>$B108*1.0175^(-101)</f>
        <v>83.920710875288478</v>
      </c>
      <c r="H108" s="11">
        <f>G108</f>
        <v>83.920710875288478</v>
      </c>
    </row>
  </sheetData>
  <mergeCells count="3">
    <mergeCell ref="G1:H1"/>
    <mergeCell ref="A2:H2"/>
    <mergeCell ref="A3:H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8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08"/>
  <sheetViews>
    <sheetView tabSelected="1" zoomScaleNormal="100" workbookViewId="0">
      <selection activeCell="A2" sqref="A2:H2"/>
    </sheetView>
  </sheetViews>
  <sheetFormatPr defaultRowHeight="15.75" x14ac:dyDescent="0.25"/>
  <cols>
    <col min="1" max="1" width="6.5703125" style="2" customWidth="1"/>
    <col min="2" max="2" width="13.28515625" style="4" customWidth="1"/>
    <col min="3" max="3" width="11.42578125" style="4" customWidth="1"/>
    <col min="4" max="4" width="14.85546875" customWidth="1"/>
    <col min="5" max="5" width="12.28515625" customWidth="1"/>
    <col min="6" max="6" width="17.42578125" customWidth="1"/>
    <col min="7" max="7" width="13.7109375" style="3" customWidth="1"/>
    <col min="8" max="8" width="14.42578125" style="3" customWidth="1"/>
  </cols>
  <sheetData>
    <row r="1" spans="1:11" ht="18.75" x14ac:dyDescent="0.25">
      <c r="G1" s="46"/>
      <c r="H1" s="46"/>
    </row>
    <row r="2" spans="1:11" ht="58.5" customHeight="1" x14ac:dyDescent="0.2">
      <c r="A2" s="47" t="s">
        <v>38</v>
      </c>
      <c r="B2" s="47"/>
      <c r="C2" s="47"/>
      <c r="D2" s="47"/>
      <c r="E2" s="47"/>
      <c r="F2" s="47"/>
      <c r="G2" s="47"/>
      <c r="H2" s="47"/>
    </row>
    <row r="3" spans="1:11" ht="18.75" x14ac:dyDescent="0.2">
      <c r="A3" s="48" t="s">
        <v>34</v>
      </c>
      <c r="B3" s="48"/>
      <c r="C3" s="48"/>
      <c r="D3" s="48"/>
      <c r="E3" s="48"/>
      <c r="F3" s="48"/>
      <c r="G3" s="48"/>
      <c r="H3" s="48"/>
    </row>
    <row r="4" spans="1:11" s="17" customFormat="1" ht="18.75" x14ac:dyDescent="0.3">
      <c r="A4" s="1"/>
      <c r="B4" s="16"/>
      <c r="C4" s="16"/>
      <c r="E4" s="1"/>
      <c r="G4" s="18"/>
      <c r="H4" s="18"/>
    </row>
    <row r="5" spans="1:11" s="21" customFormat="1" ht="45" customHeight="1" x14ac:dyDescent="0.2">
      <c r="A5" s="14" t="s">
        <v>1</v>
      </c>
      <c r="B5" s="22" t="s">
        <v>3</v>
      </c>
      <c r="C5" s="22" t="s">
        <v>4</v>
      </c>
      <c r="D5" s="19" t="s">
        <v>5</v>
      </c>
      <c r="E5" s="19" t="s">
        <v>6</v>
      </c>
      <c r="F5" s="19" t="s">
        <v>7</v>
      </c>
      <c r="G5" s="20" t="s">
        <v>8</v>
      </c>
      <c r="H5" s="20" t="s">
        <v>9</v>
      </c>
    </row>
    <row r="6" spans="1:11" s="15" customFormat="1" ht="17.25" customHeight="1" x14ac:dyDescent="0.2">
      <c r="A6" s="6" t="s">
        <v>0</v>
      </c>
      <c r="B6" s="13" t="s">
        <v>11</v>
      </c>
      <c r="C6" s="13" t="s">
        <v>12</v>
      </c>
      <c r="D6" s="7" t="s">
        <v>13</v>
      </c>
      <c r="E6" s="7" t="s">
        <v>14</v>
      </c>
      <c r="F6" s="7" t="s">
        <v>15</v>
      </c>
      <c r="G6" s="8" t="s">
        <v>16</v>
      </c>
      <c r="H6" s="8" t="s">
        <v>17</v>
      </c>
    </row>
    <row r="7" spans="1:11" x14ac:dyDescent="0.25">
      <c r="A7" s="9">
        <v>0</v>
      </c>
      <c r="B7" s="5">
        <v>1000000</v>
      </c>
      <c r="C7" s="43">
        <f>ROUND(B7*E7,0)</f>
        <v>5695</v>
      </c>
      <c r="D7" s="10">
        <f>1-E7</f>
        <v>0.9943050131893858</v>
      </c>
      <c r="E7" s="10">
        <v>5.694986810614212E-3</v>
      </c>
      <c r="F7" s="23">
        <f>SUM(B8:$B$109)/B7+0.5</f>
        <v>69.826042000000001</v>
      </c>
      <c r="G7" s="11">
        <f>$B7*1.0175^(-$A7)</f>
        <v>1000000</v>
      </c>
      <c r="H7" s="11">
        <f t="shared" ref="H7:H70" si="0">H8+G7</f>
        <v>40274410.698664434</v>
      </c>
      <c r="K7" s="40"/>
    </row>
    <row r="8" spans="1:11" x14ac:dyDescent="0.25">
      <c r="A8" s="12">
        <v>1</v>
      </c>
      <c r="B8" s="5">
        <f>B7-C7</f>
        <v>994305</v>
      </c>
      <c r="C8" s="43">
        <f t="shared" ref="C8:C71" si="1">ROUND(B8*E8,0)</f>
        <v>703</v>
      </c>
      <c r="D8" s="10">
        <f t="shared" ref="D8:D71" si="2">1-E8</f>
        <v>0.99929339751362656</v>
      </c>
      <c r="E8" s="10">
        <v>7.0660248637341081E-4</v>
      </c>
      <c r="F8" s="23">
        <f>SUM(B9:$B$109)/B8+0.5</f>
        <v>69.223115140726435</v>
      </c>
      <c r="G8" s="11">
        <f t="shared" ref="G8:G71" si="3">$B8*1.0175^(-$A8)</f>
        <v>977203.9312039311</v>
      </c>
      <c r="H8" s="11">
        <f t="shared" si="0"/>
        <v>39274410.698664434</v>
      </c>
      <c r="K8" s="40"/>
    </row>
    <row r="9" spans="1:11" x14ac:dyDescent="0.25">
      <c r="A9" s="12">
        <v>2</v>
      </c>
      <c r="B9" s="5">
        <f t="shared" ref="B9:B72" si="4">B8-C8</f>
        <v>993602</v>
      </c>
      <c r="C9" s="43">
        <f t="shared" si="1"/>
        <v>309</v>
      </c>
      <c r="D9" s="10">
        <f t="shared" si="2"/>
        <v>0.99968872717585744</v>
      </c>
      <c r="E9" s="10">
        <v>3.1127282414255945E-4</v>
      </c>
      <c r="F9" s="23">
        <f>SUM(B10:$B$109)/B9+0.5</f>
        <v>68.271738583456951</v>
      </c>
      <c r="G9" s="11">
        <f t="shared" si="3"/>
        <v>959717.95785063587</v>
      </c>
      <c r="H9" s="11">
        <f t="shared" si="0"/>
        <v>38297206.767460503</v>
      </c>
      <c r="K9" s="40"/>
    </row>
    <row r="10" spans="1:11" x14ac:dyDescent="0.25">
      <c r="A10" s="12">
        <v>3</v>
      </c>
      <c r="B10" s="5">
        <f t="shared" si="4"/>
        <v>993293</v>
      </c>
      <c r="C10" s="43">
        <f t="shared" si="1"/>
        <v>269</v>
      </c>
      <c r="D10" s="10">
        <f t="shared" si="2"/>
        <v>0.99972887604830529</v>
      </c>
      <c r="E10" s="10">
        <v>2.7112395169472868E-4</v>
      </c>
      <c r="F10" s="23">
        <f>SUM(B11:$B$109)/B10+0.5</f>
        <v>67.292821453488543</v>
      </c>
      <c r="G10" s="11">
        <f t="shared" si="3"/>
        <v>942918.42303602106</v>
      </c>
      <c r="H10" s="11">
        <f t="shared" si="0"/>
        <v>37337488.809609868</v>
      </c>
      <c r="K10" s="40"/>
    </row>
    <row r="11" spans="1:11" x14ac:dyDescent="0.25">
      <c r="A11" s="12">
        <v>4</v>
      </c>
      <c r="B11" s="5">
        <f t="shared" si="4"/>
        <v>993024</v>
      </c>
      <c r="C11" s="43">
        <f t="shared" si="1"/>
        <v>144</v>
      </c>
      <c r="D11" s="10">
        <f t="shared" si="2"/>
        <v>0.99985458888531442</v>
      </c>
      <c r="E11" s="10">
        <v>1.4541111468554743E-4</v>
      </c>
      <c r="F11" s="23">
        <f>SUM(B12:$B$109)/B11+0.5</f>
        <v>66.310914942639855</v>
      </c>
      <c r="G11" s="11">
        <f t="shared" si="3"/>
        <v>926450.18702295911</v>
      </c>
      <c r="H11" s="11">
        <f t="shared" si="0"/>
        <v>36394570.386573844</v>
      </c>
      <c r="K11" s="40"/>
    </row>
    <row r="12" spans="1:11" x14ac:dyDescent="0.25">
      <c r="A12" s="12">
        <v>5</v>
      </c>
      <c r="B12" s="5">
        <f t="shared" si="4"/>
        <v>992880</v>
      </c>
      <c r="C12" s="43">
        <f t="shared" si="1"/>
        <v>216</v>
      </c>
      <c r="D12" s="10">
        <f t="shared" si="2"/>
        <v>0.99978250123578838</v>
      </c>
      <c r="E12" s="10">
        <v>2.1749876421156696E-4</v>
      </c>
      <c r="F12" s="23">
        <f>SUM(B13:$B$109)/B12+0.5</f>
        <v>65.32045967287084</v>
      </c>
      <c r="G12" s="11">
        <f t="shared" si="3"/>
        <v>910384.11891710933</v>
      </c>
      <c r="H12" s="11">
        <f t="shared" si="0"/>
        <v>35468120.199550882</v>
      </c>
      <c r="K12" s="40"/>
    </row>
    <row r="13" spans="1:11" x14ac:dyDescent="0.25">
      <c r="A13" s="12">
        <v>6</v>
      </c>
      <c r="B13" s="5">
        <f t="shared" si="4"/>
        <v>992664</v>
      </c>
      <c r="C13" s="43">
        <f t="shared" si="1"/>
        <v>195</v>
      </c>
      <c r="D13" s="10">
        <f t="shared" si="2"/>
        <v>0.999803139110927</v>
      </c>
      <c r="E13" s="10">
        <v>1.9686088907299026E-4</v>
      </c>
      <c r="F13" s="23">
        <f>SUM(B14:$B$109)/B13+0.5</f>
        <v>64.334564364175591</v>
      </c>
      <c r="G13" s="11">
        <f t="shared" si="3"/>
        <v>894531.7600091357</v>
      </c>
      <c r="H13" s="11">
        <f t="shared" si="0"/>
        <v>34557736.080633774</v>
      </c>
      <c r="K13" s="40"/>
    </row>
    <row r="14" spans="1:11" x14ac:dyDescent="0.25">
      <c r="A14" s="12">
        <v>7</v>
      </c>
      <c r="B14" s="5">
        <f t="shared" si="4"/>
        <v>992469</v>
      </c>
      <c r="C14" s="43">
        <f t="shared" si="1"/>
        <v>205</v>
      </c>
      <c r="D14" s="10">
        <f t="shared" si="2"/>
        <v>0.9997933020005414</v>
      </c>
      <c r="E14" s="10">
        <v>2.066979994586481E-4</v>
      </c>
      <c r="F14" s="23">
        <f>SUM(B15:$B$109)/B14+0.5</f>
        <v>63.347106559499593</v>
      </c>
      <c r="G14" s="11">
        <f t="shared" si="3"/>
        <v>878973.99234742532</v>
      </c>
      <c r="H14" s="11">
        <f t="shared" si="0"/>
        <v>33663204.320624642</v>
      </c>
      <c r="K14" s="40"/>
    </row>
    <row r="15" spans="1:11" x14ac:dyDescent="0.25">
      <c r="A15" s="12">
        <v>8</v>
      </c>
      <c r="B15" s="5">
        <f t="shared" si="4"/>
        <v>992264</v>
      </c>
      <c r="C15" s="43">
        <f t="shared" si="1"/>
        <v>167</v>
      </c>
      <c r="D15" s="10">
        <f t="shared" si="2"/>
        <v>0.99983124596727491</v>
      </c>
      <c r="E15" s="10">
        <v>1.6875403272504673E-4</v>
      </c>
      <c r="F15" s="23">
        <f>SUM(B16:$B$109)/B15+0.5</f>
        <v>62.360090661356253</v>
      </c>
      <c r="G15" s="11">
        <f t="shared" si="3"/>
        <v>863678.0691630689</v>
      </c>
      <c r="H15" s="11">
        <f t="shared" si="0"/>
        <v>32784230.328277215</v>
      </c>
      <c r="K15" s="40"/>
    </row>
    <row r="16" spans="1:11" x14ac:dyDescent="0.25">
      <c r="A16" s="12">
        <v>9</v>
      </c>
      <c r="B16" s="5">
        <f t="shared" si="4"/>
        <v>992097</v>
      </c>
      <c r="C16" s="43">
        <f t="shared" si="1"/>
        <v>214</v>
      </c>
      <c r="D16" s="10">
        <f t="shared" si="2"/>
        <v>0.99978408352042003</v>
      </c>
      <c r="E16" s="10">
        <v>2.159164795799443E-4</v>
      </c>
      <c r="F16" s="23">
        <f>SUM(B17:$B$109)/B16+0.5</f>
        <v>61.370503589870751</v>
      </c>
      <c r="G16" s="11">
        <f t="shared" si="3"/>
        <v>848680.79649175669</v>
      </c>
      <c r="H16" s="11">
        <f t="shared" si="0"/>
        <v>31920552.259114146</v>
      </c>
      <c r="K16" s="40"/>
    </row>
    <row r="17" spans="1:11" x14ac:dyDescent="0.25">
      <c r="A17" s="12">
        <v>10</v>
      </c>
      <c r="B17" s="5">
        <f t="shared" si="4"/>
        <v>991883</v>
      </c>
      <c r="C17" s="43">
        <f t="shared" si="1"/>
        <v>114</v>
      </c>
      <c r="D17" s="10">
        <f t="shared" si="2"/>
        <v>0.99988461446005172</v>
      </c>
      <c r="E17" s="10">
        <v>1.1538553994823676E-4</v>
      </c>
      <c r="F17" s="23">
        <f>SUM(B18:$B$109)/B17+0.5</f>
        <v>60.383636477286132</v>
      </c>
      <c r="G17" s="11">
        <f t="shared" si="3"/>
        <v>833904.4049562345</v>
      </c>
      <c r="H17" s="11">
        <f t="shared" si="0"/>
        <v>31071871.462622389</v>
      </c>
      <c r="K17" s="40"/>
    </row>
    <row r="18" spans="1:11" x14ac:dyDescent="0.25">
      <c r="A18" s="12">
        <v>11</v>
      </c>
      <c r="B18" s="5">
        <f t="shared" si="4"/>
        <v>991769</v>
      </c>
      <c r="C18" s="43">
        <f t="shared" si="1"/>
        <v>229</v>
      </c>
      <c r="D18" s="10">
        <f t="shared" si="2"/>
        <v>0.9997687486992114</v>
      </c>
      <c r="E18" s="10">
        <v>2.3125130078856693E-4</v>
      </c>
      <c r="F18" s="23">
        <f>SUM(B19:$B$109)/B18+0.5</f>
        <v>59.390519869042087</v>
      </c>
      <c r="G18" s="11">
        <f t="shared" si="3"/>
        <v>819467.87409921293</v>
      </c>
      <c r="H18" s="11">
        <f t="shared" si="0"/>
        <v>30237967.057666156</v>
      </c>
      <c r="K18" s="40"/>
    </row>
    <row r="19" spans="1:11" x14ac:dyDescent="0.25">
      <c r="A19" s="12">
        <v>12</v>
      </c>
      <c r="B19" s="5">
        <f t="shared" si="4"/>
        <v>991540</v>
      </c>
      <c r="C19" s="43">
        <f t="shared" si="1"/>
        <v>248</v>
      </c>
      <c r="D19" s="10">
        <f t="shared" si="2"/>
        <v>0.99974964794241905</v>
      </c>
      <c r="E19" s="10">
        <v>2.5035205758097321E-4</v>
      </c>
      <c r="F19" s="23">
        <f>SUM(B20:$B$109)/B19+0.5</f>
        <v>58.404120862496725</v>
      </c>
      <c r="G19" s="11">
        <f t="shared" si="3"/>
        <v>805187.8707839147</v>
      </c>
      <c r="H19" s="11">
        <f t="shared" si="0"/>
        <v>29418499.183566943</v>
      </c>
      <c r="K19" s="40"/>
    </row>
    <row r="20" spans="1:11" x14ac:dyDescent="0.25">
      <c r="A20" s="9">
        <v>13</v>
      </c>
      <c r="B20" s="5">
        <f t="shared" si="4"/>
        <v>991292</v>
      </c>
      <c r="C20" s="43">
        <f t="shared" si="1"/>
        <v>270</v>
      </c>
      <c r="D20" s="10">
        <f t="shared" si="2"/>
        <v>0.99972781915094699</v>
      </c>
      <c r="E20" s="10">
        <v>2.7218084905303747E-4</v>
      </c>
      <c r="F20" s="23">
        <f>SUM(B21:$B$109)/B20+0.5</f>
        <v>57.418607231774288</v>
      </c>
      <c r="G20" s="11">
        <f t="shared" si="3"/>
        <v>791141.50410767819</v>
      </c>
      <c r="H20" s="11">
        <f t="shared" si="0"/>
        <v>28613311.312783029</v>
      </c>
      <c r="K20" s="40"/>
    </row>
    <row r="21" spans="1:11" x14ac:dyDescent="0.25">
      <c r="A21" s="12">
        <v>14</v>
      </c>
      <c r="B21" s="5">
        <f t="shared" si="4"/>
        <v>991022</v>
      </c>
      <c r="C21" s="43">
        <f t="shared" si="1"/>
        <v>307</v>
      </c>
      <c r="D21" s="10">
        <f t="shared" si="2"/>
        <v>0.99969013235886739</v>
      </c>
      <c r="E21" s="10">
        <v>3.0986764113258189E-4</v>
      </c>
      <c r="F21" s="23">
        <f>SUM(B22:$B$109)/B21+0.5</f>
        <v>56.434114479799639</v>
      </c>
      <c r="G21" s="11">
        <f t="shared" si="3"/>
        <v>777322.86924940348</v>
      </c>
      <c r="H21" s="11">
        <f t="shared" si="0"/>
        <v>27822169.808675352</v>
      </c>
      <c r="K21" s="40"/>
    </row>
    <row r="22" spans="1:11" x14ac:dyDescent="0.25">
      <c r="A22" s="12">
        <v>15</v>
      </c>
      <c r="B22" s="5">
        <f t="shared" si="4"/>
        <v>990715</v>
      </c>
      <c r="C22" s="43">
        <f t="shared" si="1"/>
        <v>384</v>
      </c>
      <c r="D22" s="10">
        <f t="shared" si="2"/>
        <v>0.99961225437728451</v>
      </c>
      <c r="E22" s="10">
        <v>3.8774562271543108E-4</v>
      </c>
      <c r="F22" s="23">
        <f>SUM(B23:$B$109)/B22+0.5</f>
        <v>55.451447187132523</v>
      </c>
      <c r="G22" s="11">
        <f t="shared" si="3"/>
        <v>763717.02135226864</v>
      </c>
      <c r="H22" s="11">
        <f t="shared" si="0"/>
        <v>27044846.939425949</v>
      </c>
      <c r="K22" s="40"/>
    </row>
    <row r="23" spans="1:11" x14ac:dyDescent="0.25">
      <c r="A23" s="12">
        <v>16</v>
      </c>
      <c r="B23" s="5">
        <f t="shared" si="4"/>
        <v>990331</v>
      </c>
      <c r="C23" s="43">
        <f t="shared" si="1"/>
        <v>388</v>
      </c>
      <c r="D23" s="10">
        <f t="shared" si="2"/>
        <v>0.9996084599424403</v>
      </c>
      <c r="E23" s="10">
        <v>3.9154005755973498E-4</v>
      </c>
      <c r="F23" s="23">
        <f>SUM(B24:$B$109)/B23+0.5</f>
        <v>54.472754563878141</v>
      </c>
      <c r="G23" s="11">
        <f t="shared" si="3"/>
        <v>750290.91450512432</v>
      </c>
      <c r="H23" s="11">
        <f t="shared" si="0"/>
        <v>26281129.91807368</v>
      </c>
      <c r="K23" s="40"/>
    </row>
    <row r="24" spans="1:11" x14ac:dyDescent="0.25">
      <c r="A24" s="12">
        <v>17</v>
      </c>
      <c r="B24" s="5">
        <f t="shared" si="4"/>
        <v>989943</v>
      </c>
      <c r="C24" s="43">
        <f t="shared" si="1"/>
        <v>573</v>
      </c>
      <c r="D24" s="10">
        <f t="shared" si="2"/>
        <v>0.99942168177006685</v>
      </c>
      <c r="E24" s="10">
        <v>5.7831822993313197E-4</v>
      </c>
      <c r="F24" s="23">
        <f>SUM(B25:$B$109)/B24+0.5</f>
        <v>53.49390874020019</v>
      </c>
      <c r="G24" s="11">
        <f t="shared" si="3"/>
        <v>737097.74877461803</v>
      </c>
      <c r="H24" s="11">
        <f t="shared" si="0"/>
        <v>25530839.003568556</v>
      </c>
      <c r="K24" s="40"/>
    </row>
    <row r="25" spans="1:11" x14ac:dyDescent="0.25">
      <c r="A25" s="12">
        <v>18</v>
      </c>
      <c r="B25" s="5">
        <f t="shared" si="4"/>
        <v>989370</v>
      </c>
      <c r="C25" s="43">
        <f t="shared" si="1"/>
        <v>692</v>
      </c>
      <c r="D25" s="10">
        <f t="shared" si="2"/>
        <v>0.99930052057411123</v>
      </c>
      <c r="E25" s="10">
        <v>6.994794258888096E-4</v>
      </c>
      <c r="F25" s="23">
        <f>SUM(B26:$B$109)/B25+0.5</f>
        <v>52.524600503350619</v>
      </c>
      <c r="G25" s="11">
        <f t="shared" si="3"/>
        <v>724001.08203201438</v>
      </c>
      <c r="H25" s="11">
        <f t="shared" si="0"/>
        <v>24793741.254793938</v>
      </c>
      <c r="K25" s="40"/>
    </row>
    <row r="26" spans="1:11" x14ac:dyDescent="0.25">
      <c r="A26" s="12">
        <v>19</v>
      </c>
      <c r="B26" s="5">
        <f t="shared" si="4"/>
        <v>988678</v>
      </c>
      <c r="C26" s="43">
        <f t="shared" si="1"/>
        <v>703</v>
      </c>
      <c r="D26" s="10">
        <f t="shared" si="2"/>
        <v>0.99928902713361289</v>
      </c>
      <c r="E26" s="10">
        <v>7.1097286638709145E-4</v>
      </c>
      <c r="F26" s="23">
        <f>SUM(B27:$B$109)/B26+0.5</f>
        <v>51.561013798223485</v>
      </c>
      <c r="G26" s="11">
        <f t="shared" si="3"/>
        <v>711051.29271700978</v>
      </c>
      <c r="H26" s="11">
        <f t="shared" si="0"/>
        <v>24069740.172761925</v>
      </c>
      <c r="K26" s="40"/>
    </row>
    <row r="27" spans="1:11" x14ac:dyDescent="0.25">
      <c r="A27" s="12">
        <v>20</v>
      </c>
      <c r="B27" s="5">
        <f t="shared" si="4"/>
        <v>987975</v>
      </c>
      <c r="C27" s="43">
        <f t="shared" si="1"/>
        <v>821</v>
      </c>
      <c r="D27" s="10">
        <f t="shared" si="2"/>
        <v>0.99916896739582084</v>
      </c>
      <c r="E27" s="10">
        <v>8.3103260417917066E-4</v>
      </c>
      <c r="F27" s="23">
        <f>SUM(B28:$B$109)/B27+0.5</f>
        <v>50.597346592778159</v>
      </c>
      <c r="G27" s="11">
        <f t="shared" si="3"/>
        <v>698325.011626438</v>
      </c>
      <c r="H27" s="11">
        <f t="shared" si="0"/>
        <v>23358688.880044915</v>
      </c>
      <c r="K27" s="40"/>
    </row>
    <row r="28" spans="1:11" x14ac:dyDescent="0.25">
      <c r="A28" s="12">
        <v>21</v>
      </c>
      <c r="B28" s="5">
        <f t="shared" si="4"/>
        <v>987154</v>
      </c>
      <c r="C28" s="43">
        <f t="shared" si="1"/>
        <v>815</v>
      </c>
      <c r="D28" s="10">
        <f t="shared" si="2"/>
        <v>0.99917447386286495</v>
      </c>
      <c r="E28" s="10">
        <v>8.2552613713509834E-4</v>
      </c>
      <c r="F28" s="23">
        <f>SUM(B29:$B$109)/B28+0.5</f>
        <v>49.639011744874658</v>
      </c>
      <c r="G28" s="11">
        <f t="shared" si="3"/>
        <v>685744.18540401384</v>
      </c>
      <c r="H28" s="11">
        <f t="shared" si="0"/>
        <v>22660363.868418477</v>
      </c>
      <c r="K28" s="40"/>
    </row>
    <row r="29" spans="1:11" x14ac:dyDescent="0.25">
      <c r="A29" s="12">
        <v>22</v>
      </c>
      <c r="B29" s="5">
        <f t="shared" si="4"/>
        <v>986339</v>
      </c>
      <c r="C29" s="43">
        <f t="shared" si="1"/>
        <v>844</v>
      </c>
      <c r="D29" s="10">
        <f t="shared" si="2"/>
        <v>0.99914428333729499</v>
      </c>
      <c r="E29" s="10">
        <v>8.5571666270501539E-4</v>
      </c>
      <c r="F29" s="23">
        <f>SUM(B30:$B$109)/B29+0.5</f>
        <v>48.679614716644075</v>
      </c>
      <c r="G29" s="11">
        <f t="shared" si="3"/>
        <v>673393.64233355399</v>
      </c>
      <c r="H29" s="11">
        <f t="shared" si="0"/>
        <v>21974619.683014464</v>
      </c>
      <c r="K29" s="40"/>
    </row>
    <row r="30" spans="1:11" x14ac:dyDescent="0.25">
      <c r="A30" s="12">
        <v>23</v>
      </c>
      <c r="B30" s="5">
        <f t="shared" si="4"/>
        <v>985495</v>
      </c>
      <c r="C30" s="43">
        <f t="shared" si="1"/>
        <v>979</v>
      </c>
      <c r="D30" s="10">
        <f t="shared" si="2"/>
        <v>0.9990064996241067</v>
      </c>
      <c r="E30" s="10">
        <v>9.9350037589334144E-4</v>
      </c>
      <c r="F30" s="23">
        <f>SUM(B31:$B$109)/B30+0.5</f>
        <v>47.720876818248698</v>
      </c>
      <c r="G30" s="11">
        <f t="shared" si="3"/>
        <v>661245.62792505545</v>
      </c>
      <c r="H30" s="11">
        <f t="shared" si="0"/>
        <v>21301226.040680911</v>
      </c>
      <c r="K30" s="40"/>
    </row>
    <row r="31" spans="1:11" x14ac:dyDescent="0.25">
      <c r="A31" s="12">
        <v>24</v>
      </c>
      <c r="B31" s="5">
        <f t="shared" si="4"/>
        <v>984516</v>
      </c>
      <c r="C31" s="43">
        <f t="shared" si="1"/>
        <v>1252</v>
      </c>
      <c r="D31" s="10">
        <f t="shared" si="2"/>
        <v>0.99872799634887843</v>
      </c>
      <c r="E31" s="10">
        <v>1.2720036511215912E-3</v>
      </c>
      <c r="F31" s="23">
        <f>SUM(B32:$B$109)/B31+0.5</f>
        <v>46.767833128156376</v>
      </c>
      <c r="G31" s="11">
        <f t="shared" si="3"/>
        <v>649227.26319441758</v>
      </c>
      <c r="H31" s="11">
        <f t="shared" si="0"/>
        <v>20639980.412755854</v>
      </c>
      <c r="K31" s="40"/>
    </row>
    <row r="32" spans="1:11" x14ac:dyDescent="0.25">
      <c r="A32" s="12">
        <v>25</v>
      </c>
      <c r="B32" s="5">
        <f t="shared" si="4"/>
        <v>983264</v>
      </c>
      <c r="C32" s="43">
        <f t="shared" si="1"/>
        <v>948</v>
      </c>
      <c r="D32" s="10">
        <f t="shared" si="2"/>
        <v>0.99903583024940801</v>
      </c>
      <c r="E32" s="10">
        <v>9.6416975059197189E-4</v>
      </c>
      <c r="F32" s="23">
        <f>SUM(B33:$B$109)/B32+0.5</f>
        <v>45.826746428222734</v>
      </c>
      <c r="G32" s="11">
        <f t="shared" si="3"/>
        <v>637249.77574143361</v>
      </c>
      <c r="H32" s="11">
        <f t="shared" si="0"/>
        <v>19990753.149561435</v>
      </c>
      <c r="K32" s="40"/>
    </row>
    <row r="33" spans="1:11" x14ac:dyDescent="0.25">
      <c r="A33" s="12">
        <v>26</v>
      </c>
      <c r="B33" s="5">
        <f t="shared" si="4"/>
        <v>982316</v>
      </c>
      <c r="C33" s="43">
        <f t="shared" si="1"/>
        <v>925</v>
      </c>
      <c r="D33" s="10">
        <f t="shared" si="2"/>
        <v>0.9990584245747578</v>
      </c>
      <c r="E33" s="10">
        <v>9.4157542524215805E-4</v>
      </c>
      <c r="F33" s="23">
        <f>SUM(B34:$B$109)/B33+0.5</f>
        <v>44.870489740572282</v>
      </c>
      <c r="G33" s="11">
        <f t="shared" si="3"/>
        <v>625685.87757657829</v>
      </c>
      <c r="H33" s="11">
        <f t="shared" si="0"/>
        <v>19353503.373820003</v>
      </c>
      <c r="K33" s="40"/>
    </row>
    <row r="34" spans="1:11" x14ac:dyDescent="0.25">
      <c r="A34" s="12">
        <v>27</v>
      </c>
      <c r="B34" s="5">
        <f t="shared" si="4"/>
        <v>981391</v>
      </c>
      <c r="C34" s="43">
        <f t="shared" si="1"/>
        <v>1301</v>
      </c>
      <c r="D34" s="10">
        <f t="shared" si="2"/>
        <v>0.99867407822938448</v>
      </c>
      <c r="E34" s="10">
        <v>1.3259217706155337E-3</v>
      </c>
      <c r="F34" s="23">
        <f>SUM(B35:$B$109)/B34+0.5</f>
        <v>43.912310689623197</v>
      </c>
      <c r="G34" s="11">
        <f t="shared" si="3"/>
        <v>614345.65022877418</v>
      </c>
      <c r="H34" s="11">
        <f t="shared" si="0"/>
        <v>18727817.496243425</v>
      </c>
      <c r="K34" s="40"/>
    </row>
    <row r="35" spans="1:11" x14ac:dyDescent="0.25">
      <c r="A35" s="12">
        <v>28</v>
      </c>
      <c r="B35" s="5">
        <f t="shared" si="4"/>
        <v>980090</v>
      </c>
      <c r="C35" s="43">
        <f t="shared" si="1"/>
        <v>1308</v>
      </c>
      <c r="D35" s="10">
        <f t="shared" si="2"/>
        <v>0.99866498730545961</v>
      </c>
      <c r="E35" s="10">
        <v>1.3350126945403543E-3</v>
      </c>
      <c r="F35" s="23">
        <f>SUM(B36:$B$109)/B35+0.5</f>
        <v>42.969937454723549</v>
      </c>
      <c r="G35" s="11">
        <f t="shared" si="3"/>
        <v>602979.09681630996</v>
      </c>
      <c r="H35" s="11">
        <f t="shared" si="0"/>
        <v>18113471.846014649</v>
      </c>
      <c r="K35" s="40"/>
    </row>
    <row r="36" spans="1:11" x14ac:dyDescent="0.25">
      <c r="A36" s="12">
        <v>29</v>
      </c>
      <c r="B36" s="5">
        <f t="shared" si="4"/>
        <v>978782</v>
      </c>
      <c r="C36" s="43">
        <f t="shared" si="1"/>
        <v>1365</v>
      </c>
      <c r="D36" s="10">
        <f t="shared" si="2"/>
        <v>0.9986050618668475</v>
      </c>
      <c r="E36" s="10">
        <v>1.394938133152508E-3</v>
      </c>
      <c r="F36" s="23">
        <f>SUM(B37:$B$109)/B36+0.5</f>
        <v>42.026692358461844</v>
      </c>
      <c r="G36" s="11">
        <f t="shared" si="3"/>
        <v>591817.57072258182</v>
      </c>
      <c r="H36" s="11">
        <f t="shared" si="0"/>
        <v>17510492.74919834</v>
      </c>
      <c r="K36" s="40"/>
    </row>
    <row r="37" spans="1:11" x14ac:dyDescent="0.25">
      <c r="A37" s="12">
        <v>30</v>
      </c>
      <c r="B37" s="5">
        <f t="shared" si="4"/>
        <v>977417</v>
      </c>
      <c r="C37" s="43">
        <f t="shared" si="1"/>
        <v>1207</v>
      </c>
      <c r="D37" s="10">
        <f t="shared" si="2"/>
        <v>0.99876475804628684</v>
      </c>
      <c r="E37" s="10">
        <v>1.2352419537132026E-3</v>
      </c>
      <c r="F37" s="23">
        <f>SUM(B38:$B$109)/B37+0.5</f>
        <v>41.084685963104796</v>
      </c>
      <c r="G37" s="11">
        <f t="shared" si="3"/>
        <v>580827.74212122615</v>
      </c>
      <c r="H37" s="11">
        <f t="shared" si="0"/>
        <v>16918675.17847576</v>
      </c>
      <c r="K37" s="40"/>
    </row>
    <row r="38" spans="1:11" x14ac:dyDescent="0.25">
      <c r="A38" s="12">
        <v>31</v>
      </c>
      <c r="B38" s="5">
        <f t="shared" si="4"/>
        <v>976210</v>
      </c>
      <c r="C38" s="43">
        <f t="shared" si="1"/>
        <v>1447</v>
      </c>
      <c r="D38" s="10">
        <f t="shared" si="2"/>
        <v>0.99851730138501649</v>
      </c>
      <c r="E38" s="10">
        <v>1.4826986149835363E-3</v>
      </c>
      <c r="F38" s="23">
        <f>SUM(B39:$B$109)/B38+0.5</f>
        <v>40.134865449032482</v>
      </c>
      <c r="G38" s="11">
        <f t="shared" si="3"/>
        <v>570133.155011278</v>
      </c>
      <c r="H38" s="11">
        <f t="shared" si="0"/>
        <v>16337847.436354535</v>
      </c>
      <c r="K38" s="40"/>
    </row>
    <row r="39" spans="1:11" x14ac:dyDescent="0.25">
      <c r="A39" s="12">
        <v>32</v>
      </c>
      <c r="B39" s="5">
        <f t="shared" si="4"/>
        <v>974763</v>
      </c>
      <c r="C39" s="43">
        <f t="shared" si="1"/>
        <v>1568</v>
      </c>
      <c r="D39" s="10">
        <f t="shared" si="2"/>
        <v>0.99839089156048455</v>
      </c>
      <c r="E39" s="10">
        <v>1.6091084395154223E-3</v>
      </c>
      <c r="F39" s="23">
        <f>SUM(B40:$B$109)/B39+0.5</f>
        <v>39.193701956270395</v>
      </c>
      <c r="G39" s="11">
        <f t="shared" si="3"/>
        <v>559496.87244133325</v>
      </c>
      <c r="H39" s="11">
        <f t="shared" si="0"/>
        <v>15767714.281343257</v>
      </c>
      <c r="K39" s="40"/>
    </row>
    <row r="40" spans="1:11" x14ac:dyDescent="0.25">
      <c r="A40" s="12">
        <v>33</v>
      </c>
      <c r="B40" s="5">
        <f t="shared" si="4"/>
        <v>973195</v>
      </c>
      <c r="C40" s="43">
        <f t="shared" si="1"/>
        <v>1690</v>
      </c>
      <c r="D40" s="10">
        <f t="shared" si="2"/>
        <v>0.99826361578596601</v>
      </c>
      <c r="E40" s="10">
        <v>1.7363842140339712E-3</v>
      </c>
      <c r="F40" s="23">
        <f>SUM(B41:$B$109)/B40+0.5</f>
        <v>38.256044780336929</v>
      </c>
      <c r="G40" s="11">
        <f t="shared" si="3"/>
        <v>548989.55079265987</v>
      </c>
      <c r="H40" s="11">
        <f t="shared" si="0"/>
        <v>15208217.408901924</v>
      </c>
      <c r="K40" s="40"/>
    </row>
    <row r="41" spans="1:11" x14ac:dyDescent="0.25">
      <c r="A41" s="12">
        <v>34</v>
      </c>
      <c r="B41" s="5">
        <f t="shared" si="4"/>
        <v>971505</v>
      </c>
      <c r="C41" s="43">
        <f t="shared" si="1"/>
        <v>1746</v>
      </c>
      <c r="D41" s="10">
        <f t="shared" si="2"/>
        <v>0.99820278993775469</v>
      </c>
      <c r="E41" s="10">
        <v>1.7972100622452695E-3</v>
      </c>
      <c r="F41" s="23">
        <f>SUM(B42:$B$109)/B41+0.5</f>
        <v>37.321724026124414</v>
      </c>
      <c r="G41" s="11">
        <f t="shared" si="3"/>
        <v>538610.51989267441</v>
      </c>
      <c r="H41" s="11">
        <f t="shared" si="0"/>
        <v>14659227.858109264</v>
      </c>
      <c r="K41" s="40"/>
    </row>
    <row r="42" spans="1:11" x14ac:dyDescent="0.25">
      <c r="A42" s="12">
        <v>35</v>
      </c>
      <c r="B42" s="5">
        <f t="shared" si="4"/>
        <v>969759</v>
      </c>
      <c r="C42" s="43">
        <f t="shared" si="1"/>
        <v>1763</v>
      </c>
      <c r="D42" s="10">
        <f t="shared" si="2"/>
        <v>0.99818183419807793</v>
      </c>
      <c r="E42" s="10">
        <v>1.8181658019221112E-3</v>
      </c>
      <c r="F42" s="23">
        <f>SUM(B43:$B$109)/B42+0.5</f>
        <v>36.388019600746162</v>
      </c>
      <c r="G42" s="11">
        <f t="shared" si="3"/>
        <v>528395.5998517815</v>
      </c>
      <c r="H42" s="11">
        <f t="shared" si="0"/>
        <v>14120617.33821659</v>
      </c>
      <c r="K42" s="40"/>
    </row>
    <row r="43" spans="1:11" x14ac:dyDescent="0.25">
      <c r="A43" s="12">
        <v>36</v>
      </c>
      <c r="B43" s="5">
        <f t="shared" si="4"/>
        <v>967996</v>
      </c>
      <c r="C43" s="43">
        <f t="shared" si="1"/>
        <v>2151</v>
      </c>
      <c r="D43" s="10">
        <f t="shared" si="2"/>
        <v>0.9977776294133186</v>
      </c>
      <c r="E43" s="10">
        <v>2.2223705866814512E-3</v>
      </c>
      <c r="F43" s="23">
        <f>SUM(B44:$B$109)/B43+0.5</f>
        <v>35.453382038768758</v>
      </c>
      <c r="G43" s="11">
        <f t="shared" si="3"/>
        <v>518363.62512360368</v>
      </c>
      <c r="H43" s="11">
        <f t="shared" si="0"/>
        <v>13592221.738364808</v>
      </c>
      <c r="K43" s="40"/>
    </row>
    <row r="44" spans="1:11" x14ac:dyDescent="0.25">
      <c r="A44" s="12">
        <v>37</v>
      </c>
      <c r="B44" s="5">
        <f t="shared" si="4"/>
        <v>965845</v>
      </c>
      <c r="C44" s="43">
        <f t="shared" si="1"/>
        <v>2486</v>
      </c>
      <c r="D44" s="10">
        <f t="shared" si="2"/>
        <v>0.99742622870044839</v>
      </c>
      <c r="E44" s="10">
        <v>2.5737712995516191E-3</v>
      </c>
      <c r="F44" s="23">
        <f>SUM(B45:$B$109)/B44+0.5</f>
        <v>34.531225507198357</v>
      </c>
      <c r="G44" s="11">
        <f t="shared" si="3"/>
        <v>508316.22672908986</v>
      </c>
      <c r="H44" s="11">
        <f t="shared" si="0"/>
        <v>13073858.113241205</v>
      </c>
      <c r="K44" s="40"/>
    </row>
    <row r="45" spans="1:11" x14ac:dyDescent="0.25">
      <c r="A45" s="12">
        <v>38</v>
      </c>
      <c r="B45" s="5">
        <f t="shared" si="4"/>
        <v>963359</v>
      </c>
      <c r="C45" s="43">
        <f t="shared" si="1"/>
        <v>2778</v>
      </c>
      <c r="D45" s="10">
        <f t="shared" si="2"/>
        <v>0.99711602989509185</v>
      </c>
      <c r="E45" s="10">
        <v>2.8839701049081404E-3</v>
      </c>
      <c r="F45" s="23">
        <f>SUM(B46:$B$109)/B45+0.5</f>
        <v>33.61904492510061</v>
      </c>
      <c r="G45" s="11">
        <f t="shared" si="3"/>
        <v>498287.82851309492</v>
      </c>
      <c r="H45" s="11">
        <f t="shared" si="0"/>
        <v>12565541.886512116</v>
      </c>
      <c r="K45" s="40"/>
    </row>
    <row r="46" spans="1:11" x14ac:dyDescent="0.25">
      <c r="A46" s="12">
        <v>39</v>
      </c>
      <c r="B46" s="5">
        <f t="shared" si="4"/>
        <v>960581</v>
      </c>
      <c r="C46" s="43">
        <f t="shared" si="1"/>
        <v>3147</v>
      </c>
      <c r="D46" s="10">
        <f t="shared" si="2"/>
        <v>0.99672430412788859</v>
      </c>
      <c r="E46" s="10">
        <v>3.2756958721113735E-3</v>
      </c>
      <c r="F46" s="23">
        <f>SUM(B47:$B$109)/B46+0.5</f>
        <v>32.714825194335511</v>
      </c>
      <c r="G46" s="11">
        <f t="shared" si="3"/>
        <v>488305.58794819389</v>
      </c>
      <c r="H46" s="11">
        <f t="shared" si="0"/>
        <v>12067254.05799902</v>
      </c>
      <c r="K46" s="40"/>
    </row>
    <row r="47" spans="1:11" x14ac:dyDescent="0.25">
      <c r="A47" s="12">
        <v>40</v>
      </c>
      <c r="B47" s="5">
        <f t="shared" si="4"/>
        <v>957434</v>
      </c>
      <c r="C47" s="43">
        <f t="shared" si="1"/>
        <v>3389</v>
      </c>
      <c r="D47" s="10">
        <f t="shared" si="2"/>
        <v>0.99646056186071408</v>
      </c>
      <c r="E47" s="10">
        <v>3.5394381392859233E-3</v>
      </c>
      <c r="F47" s="23">
        <f>SUM(B48:$B$109)/B47+0.5</f>
        <v>31.820712445975389</v>
      </c>
      <c r="G47" s="11">
        <f t="shared" si="3"/>
        <v>478334.96744955081</v>
      </c>
      <c r="H47" s="11">
        <f t="shared" si="0"/>
        <v>11578948.470050827</v>
      </c>
      <c r="K47" s="40"/>
    </row>
    <row r="48" spans="1:11" x14ac:dyDescent="0.25">
      <c r="A48" s="12">
        <v>41</v>
      </c>
      <c r="B48" s="5">
        <f t="shared" si="4"/>
        <v>954045</v>
      </c>
      <c r="C48" s="43">
        <f t="shared" si="1"/>
        <v>3510</v>
      </c>
      <c r="D48" s="10">
        <f t="shared" si="2"/>
        <v>0.9963207818338603</v>
      </c>
      <c r="E48" s="10">
        <v>3.679218166139695E-3</v>
      </c>
      <c r="F48" s="23">
        <f>SUM(B49:$B$109)/B48+0.5</f>
        <v>30.931971238253961</v>
      </c>
      <c r="G48" s="11">
        <f t="shared" si="3"/>
        <v>468444.04886343621</v>
      </c>
      <c r="H48" s="11">
        <f t="shared" si="0"/>
        <v>11100613.502601275</v>
      </c>
      <c r="K48" s="40"/>
    </row>
    <row r="49" spans="1:11" x14ac:dyDescent="0.25">
      <c r="A49" s="12">
        <v>42</v>
      </c>
      <c r="B49" s="5">
        <f t="shared" si="4"/>
        <v>950535</v>
      </c>
      <c r="C49" s="43">
        <f t="shared" si="1"/>
        <v>3925</v>
      </c>
      <c r="D49" s="10">
        <f t="shared" si="2"/>
        <v>0.99587082359574541</v>
      </c>
      <c r="E49" s="10">
        <v>4.1291764042545899E-3</v>
      </c>
      <c r="F49" s="23">
        <f>SUM(B50:$B$109)/B49+0.5</f>
        <v>30.044346078787211</v>
      </c>
      <c r="G49" s="11">
        <f t="shared" si="3"/>
        <v>458693.47380894539</v>
      </c>
      <c r="H49" s="11">
        <f t="shared" si="0"/>
        <v>10632169.453737838</v>
      </c>
      <c r="K49" s="40"/>
    </row>
    <row r="50" spans="1:11" x14ac:dyDescent="0.25">
      <c r="A50" s="12">
        <v>43</v>
      </c>
      <c r="B50" s="5">
        <f t="shared" si="4"/>
        <v>946610</v>
      </c>
      <c r="C50" s="43">
        <f t="shared" si="1"/>
        <v>4125</v>
      </c>
      <c r="D50" s="10">
        <f t="shared" si="2"/>
        <v>0.99564256929996686</v>
      </c>
      <c r="E50" s="10">
        <v>4.3574307000331745E-3</v>
      </c>
      <c r="F50" s="23">
        <f>SUM(B51:$B$109)/B50+0.5</f>
        <v>29.166848015550226</v>
      </c>
      <c r="G50" s="11">
        <f t="shared" si="3"/>
        <v>448942.91121870163</v>
      </c>
      <c r="H50" s="11">
        <f t="shared" si="0"/>
        <v>10173475.979928892</v>
      </c>
      <c r="K50" s="40"/>
    </row>
    <row r="51" spans="1:11" x14ac:dyDescent="0.25">
      <c r="A51" s="12">
        <v>44</v>
      </c>
      <c r="B51" s="5">
        <f t="shared" si="4"/>
        <v>942485</v>
      </c>
      <c r="C51" s="43">
        <f t="shared" si="1"/>
        <v>4438</v>
      </c>
      <c r="D51" s="10">
        <f t="shared" si="2"/>
        <v>0.99529137026838088</v>
      </c>
      <c r="E51" s="10">
        <v>4.7086297316191296E-3</v>
      </c>
      <c r="F51" s="23">
        <f>SUM(B52:$B$109)/B51+0.5</f>
        <v>28.292314997055655</v>
      </c>
      <c r="G51" s="11">
        <f t="shared" si="3"/>
        <v>439298.8430484999</v>
      </c>
      <c r="H51" s="11">
        <f t="shared" si="0"/>
        <v>9724533.0687101912</v>
      </c>
      <c r="K51" s="40"/>
    </row>
    <row r="52" spans="1:11" x14ac:dyDescent="0.25">
      <c r="A52" s="12">
        <v>45</v>
      </c>
      <c r="B52" s="5">
        <f t="shared" si="4"/>
        <v>938047</v>
      </c>
      <c r="C52" s="43">
        <f t="shared" si="1"/>
        <v>5016</v>
      </c>
      <c r="D52" s="10">
        <f t="shared" si="2"/>
        <v>0.9946524274131805</v>
      </c>
      <c r="E52" s="10">
        <v>5.3475725868195288E-3</v>
      </c>
      <c r="F52" s="23">
        <f>SUM(B53:$B$109)/B52+0.5</f>
        <v>27.423803391514497</v>
      </c>
      <c r="G52" s="11">
        <f t="shared" si="3"/>
        <v>429710.32947714184</v>
      </c>
      <c r="H52" s="11">
        <f t="shared" si="0"/>
        <v>9285234.2256616913</v>
      </c>
      <c r="K52" s="40"/>
    </row>
    <row r="53" spans="1:11" x14ac:dyDescent="0.25">
      <c r="A53" s="12">
        <v>46</v>
      </c>
      <c r="B53" s="5">
        <f t="shared" si="4"/>
        <v>933031</v>
      </c>
      <c r="C53" s="43">
        <f t="shared" si="1"/>
        <v>5687</v>
      </c>
      <c r="D53" s="10">
        <f t="shared" si="2"/>
        <v>0.99390431392204959</v>
      </c>
      <c r="E53" s="10">
        <v>6.0956860779503687E-3</v>
      </c>
      <c r="F53" s="23">
        <f>SUM(B54:$B$109)/B53+0.5</f>
        <v>26.568546489880831</v>
      </c>
      <c r="G53" s="11">
        <f t="shared" si="3"/>
        <v>420061.47224491509</v>
      </c>
      <c r="H53" s="11">
        <f t="shared" si="0"/>
        <v>8855523.8961845487</v>
      </c>
      <c r="K53" s="40"/>
    </row>
    <row r="54" spans="1:11" x14ac:dyDescent="0.25">
      <c r="A54" s="12">
        <v>47</v>
      </c>
      <c r="B54" s="5">
        <f t="shared" si="4"/>
        <v>927344</v>
      </c>
      <c r="C54" s="43">
        <f t="shared" si="1"/>
        <v>6341</v>
      </c>
      <c r="D54" s="10">
        <f t="shared" si="2"/>
        <v>0.99316257599366042</v>
      </c>
      <c r="E54" s="10">
        <v>6.8374240063395911E-3</v>
      </c>
      <c r="F54" s="23">
        <f>SUM(B55:$B$109)/B54+0.5</f>
        <v>25.728413619972738</v>
      </c>
      <c r="G54" s="11">
        <f t="shared" si="3"/>
        <v>410320.50939514663</v>
      </c>
      <c r="H54" s="11">
        <f t="shared" si="0"/>
        <v>8435462.4239396341</v>
      </c>
      <c r="K54" s="40"/>
    </row>
    <row r="55" spans="1:11" x14ac:dyDescent="0.25">
      <c r="A55" s="12">
        <v>48</v>
      </c>
      <c r="B55" s="5">
        <f t="shared" si="4"/>
        <v>921003</v>
      </c>
      <c r="C55" s="43">
        <f t="shared" si="1"/>
        <v>6731</v>
      </c>
      <c r="D55" s="10">
        <f t="shared" si="2"/>
        <v>0.99269179155954101</v>
      </c>
      <c r="E55" s="10">
        <v>7.30820844045902E-3</v>
      </c>
      <c r="F55" s="23">
        <f>SUM(B56:$B$109)/B55+0.5</f>
        <v>24.902108353610139</v>
      </c>
      <c r="G55" s="11">
        <f t="shared" si="3"/>
        <v>400505.962291545</v>
      </c>
      <c r="H55" s="11">
        <f t="shared" si="0"/>
        <v>8025141.9145444874</v>
      </c>
      <c r="K55" s="40"/>
    </row>
    <row r="56" spans="1:11" x14ac:dyDescent="0.25">
      <c r="A56" s="12">
        <v>49</v>
      </c>
      <c r="B56" s="5">
        <f t="shared" si="4"/>
        <v>914272</v>
      </c>
      <c r="C56" s="43">
        <f t="shared" si="1"/>
        <v>7404</v>
      </c>
      <c r="D56" s="10">
        <f t="shared" si="2"/>
        <v>0.99190183284152778</v>
      </c>
      <c r="E56" s="10">
        <v>8.0981671584722161E-3</v>
      </c>
      <c r="F56" s="23">
        <f>SUM(B57:$B$109)/B56+0.5</f>
        <v>24.08176013265199</v>
      </c>
      <c r="G56" s="11">
        <f t="shared" si="3"/>
        <v>390740.96302696917</v>
      </c>
      <c r="H56" s="11">
        <f t="shared" si="0"/>
        <v>7624635.9522529421</v>
      </c>
      <c r="K56" s="40"/>
    </row>
    <row r="57" spans="1:11" x14ac:dyDescent="0.25">
      <c r="A57" s="12">
        <v>50</v>
      </c>
      <c r="B57" s="5">
        <f t="shared" si="4"/>
        <v>906868</v>
      </c>
      <c r="C57" s="43">
        <f t="shared" si="1"/>
        <v>8356</v>
      </c>
      <c r="D57" s="10">
        <f t="shared" si="2"/>
        <v>0.99078605378426232</v>
      </c>
      <c r="E57" s="10">
        <v>9.2139462157376437E-3</v>
      </c>
      <c r="F57" s="23">
        <f>SUM(B58:$B$109)/B57+0.5</f>
        <v>23.274290194383305</v>
      </c>
      <c r="G57" s="11">
        <f t="shared" si="3"/>
        <v>380910.70899361867</v>
      </c>
      <c r="H57" s="11">
        <f t="shared" si="0"/>
        <v>7233894.9892259734</v>
      </c>
      <c r="K57" s="40"/>
    </row>
    <row r="58" spans="1:11" x14ac:dyDescent="0.25">
      <c r="A58" s="12">
        <v>51</v>
      </c>
      <c r="B58" s="5">
        <f t="shared" si="4"/>
        <v>898512</v>
      </c>
      <c r="C58" s="43">
        <f t="shared" si="1"/>
        <v>9126</v>
      </c>
      <c r="D58" s="10">
        <f t="shared" si="2"/>
        <v>0.98984355884893671</v>
      </c>
      <c r="E58" s="10">
        <v>1.0156441151063331E-2</v>
      </c>
      <c r="F58" s="23">
        <f>SUM(B59:$B$109)/B58+0.5</f>
        <v>22.486086997168652</v>
      </c>
      <c r="G58" s="11">
        <f t="shared" si="3"/>
        <v>370910.02265688631</v>
      </c>
      <c r="H58" s="11">
        <f t="shared" si="0"/>
        <v>6852984.280232355</v>
      </c>
      <c r="K58" s="40"/>
    </row>
    <row r="59" spans="1:11" x14ac:dyDescent="0.25">
      <c r="A59" s="12">
        <v>52</v>
      </c>
      <c r="B59" s="5">
        <f t="shared" si="4"/>
        <v>889386</v>
      </c>
      <c r="C59" s="43">
        <f t="shared" si="1"/>
        <v>9539</v>
      </c>
      <c r="D59" s="10">
        <f t="shared" si="2"/>
        <v>0.98927463772328705</v>
      </c>
      <c r="E59" s="10">
        <v>1.0725362276712931E-2</v>
      </c>
      <c r="F59" s="23">
        <f>SUM(B60:$B$109)/B59+0.5</f>
        <v>21.711686489330841</v>
      </c>
      <c r="G59" s="11">
        <f t="shared" si="3"/>
        <v>360828.27174148505</v>
      </c>
      <c r="H59" s="11">
        <f t="shared" si="0"/>
        <v>6482074.2575754691</v>
      </c>
      <c r="K59" s="40"/>
    </row>
    <row r="60" spans="1:11" x14ac:dyDescent="0.25">
      <c r="A60" s="12">
        <v>53</v>
      </c>
      <c r="B60" s="5">
        <f t="shared" si="4"/>
        <v>879847</v>
      </c>
      <c r="C60" s="43">
        <f t="shared" si="1"/>
        <v>10524</v>
      </c>
      <c r="D60" s="10">
        <f t="shared" si="2"/>
        <v>0.98803830222396682</v>
      </c>
      <c r="E60" s="10">
        <v>1.1961697776033219E-2</v>
      </c>
      <c r="F60" s="23">
        <f>SUM(B61:$B$109)/B60+0.5</f>
        <v>20.9416563334307</v>
      </c>
      <c r="G60" s="11">
        <f t="shared" si="3"/>
        <v>350818.92143002979</v>
      </c>
      <c r="H60" s="11">
        <f t="shared" si="0"/>
        <v>6121245.9858339839</v>
      </c>
      <c r="K60" s="40"/>
    </row>
    <row r="61" spans="1:11" x14ac:dyDescent="0.25">
      <c r="A61" s="12">
        <v>54</v>
      </c>
      <c r="B61" s="5">
        <f t="shared" si="4"/>
        <v>869323</v>
      </c>
      <c r="C61" s="43">
        <f t="shared" si="1"/>
        <v>10978</v>
      </c>
      <c r="D61" s="10">
        <f t="shared" si="2"/>
        <v>0.98737160606371277</v>
      </c>
      <c r="E61" s="10">
        <v>1.2628393936287237E-2</v>
      </c>
      <c r="F61" s="23">
        <f>SUM(B62:$B$109)/B61+0.5</f>
        <v>20.189122455059856</v>
      </c>
      <c r="G61" s="11">
        <f t="shared" si="3"/>
        <v>340661.14642611181</v>
      </c>
      <c r="H61" s="11">
        <f t="shared" si="0"/>
        <v>5770427.064403954</v>
      </c>
      <c r="K61" s="40"/>
    </row>
    <row r="62" spans="1:11" x14ac:dyDescent="0.25">
      <c r="A62" s="12">
        <v>55</v>
      </c>
      <c r="B62" s="5">
        <f t="shared" si="4"/>
        <v>858345</v>
      </c>
      <c r="C62" s="43">
        <f t="shared" si="1"/>
        <v>12775</v>
      </c>
      <c r="D62" s="10">
        <f t="shared" si="2"/>
        <v>0.98511621526616766</v>
      </c>
      <c r="E62" s="10">
        <v>1.4883784733832317E-2</v>
      </c>
      <c r="F62" s="23">
        <f>SUM(B63:$B$109)/B62+0.5</f>
        <v>19.440940996918489</v>
      </c>
      <c r="G62" s="11">
        <f t="shared" si="3"/>
        <v>330574.15562120959</v>
      </c>
      <c r="H62" s="11">
        <f t="shared" si="0"/>
        <v>5429765.9179778425</v>
      </c>
      <c r="K62" s="40"/>
    </row>
    <row r="63" spans="1:11" x14ac:dyDescent="0.25">
      <c r="A63" s="12">
        <v>56</v>
      </c>
      <c r="B63" s="5">
        <f t="shared" si="4"/>
        <v>845570</v>
      </c>
      <c r="C63" s="43">
        <f t="shared" si="1"/>
        <v>13562</v>
      </c>
      <c r="D63" s="10">
        <f t="shared" si="2"/>
        <v>0.98396075528000859</v>
      </c>
      <c r="E63" s="10">
        <v>1.6039244719991408E-2</v>
      </c>
      <c r="F63" s="23">
        <f>SUM(B64:$B$109)/B63+0.5</f>
        <v>18.727103610582212</v>
      </c>
      <c r="G63" s="11">
        <f t="shared" si="3"/>
        <v>320053.19278129825</v>
      </c>
      <c r="H63" s="11">
        <f t="shared" si="0"/>
        <v>5099191.7623566333</v>
      </c>
      <c r="K63" s="40"/>
    </row>
    <row r="64" spans="1:11" x14ac:dyDescent="0.25">
      <c r="A64" s="12">
        <v>57</v>
      </c>
      <c r="B64" s="5">
        <f t="shared" si="4"/>
        <v>832008</v>
      </c>
      <c r="C64" s="43">
        <f t="shared" si="1"/>
        <v>14254</v>
      </c>
      <c r="D64" s="10">
        <f t="shared" si="2"/>
        <v>0.98286787809540554</v>
      </c>
      <c r="E64" s="10">
        <v>1.7132121904594493E-2</v>
      </c>
      <c r="F64" s="23">
        <f>SUM(B65:$B$109)/B64+0.5</f>
        <v>18.024211305660522</v>
      </c>
      <c r="G64" s="11">
        <f t="shared" si="3"/>
        <v>309503.58370948693</v>
      </c>
      <c r="H64" s="11">
        <f t="shared" si="0"/>
        <v>4779138.5695753349</v>
      </c>
      <c r="K64" s="40"/>
    </row>
    <row r="65" spans="1:11" x14ac:dyDescent="0.25">
      <c r="A65" s="9">
        <v>58</v>
      </c>
      <c r="B65" s="5">
        <f t="shared" si="4"/>
        <v>817754</v>
      </c>
      <c r="C65" s="43">
        <f t="shared" si="1"/>
        <v>15178</v>
      </c>
      <c r="D65" s="10">
        <f t="shared" si="2"/>
        <v>0.98143928749000198</v>
      </c>
      <c r="E65" s="10">
        <v>1.8560712509998054E-2</v>
      </c>
      <c r="F65" s="23">
        <f>SUM(B66:$B$109)/B65+0.5</f>
        <v>17.329670047471488</v>
      </c>
      <c r="G65" s="11">
        <f t="shared" si="3"/>
        <v>298969.19294974621</v>
      </c>
      <c r="H65" s="11">
        <f t="shared" si="0"/>
        <v>4469634.9858658481</v>
      </c>
      <c r="K65" s="40"/>
    </row>
    <row r="66" spans="1:11" x14ac:dyDescent="0.25">
      <c r="A66" s="12">
        <v>59</v>
      </c>
      <c r="B66" s="5">
        <f t="shared" si="4"/>
        <v>802576</v>
      </c>
      <c r="C66" s="43">
        <f t="shared" si="1"/>
        <v>16388</v>
      </c>
      <c r="D66" s="10">
        <f t="shared" si="2"/>
        <v>0.97958135786968503</v>
      </c>
      <c r="E66" s="10">
        <v>2.041864213031501E-2</v>
      </c>
      <c r="F66" s="23">
        <f>SUM(B67:$B$109)/B66+0.5</f>
        <v>16.647946113514482</v>
      </c>
      <c r="G66" s="11">
        <f t="shared" si="3"/>
        <v>288373.60897860891</v>
      </c>
      <c r="H66" s="11">
        <f t="shared" si="0"/>
        <v>4170665.7929161019</v>
      </c>
      <c r="K66" s="40"/>
    </row>
    <row r="67" spans="1:11" x14ac:dyDescent="0.25">
      <c r="A67" s="12">
        <v>60</v>
      </c>
      <c r="B67" s="5">
        <f t="shared" si="4"/>
        <v>786188</v>
      </c>
      <c r="C67" s="43">
        <f t="shared" si="1"/>
        <v>17669</v>
      </c>
      <c r="D67" s="10">
        <f t="shared" si="2"/>
        <v>0.97752620012852143</v>
      </c>
      <c r="E67" s="10">
        <v>2.2473799871478552E-2</v>
      </c>
      <c r="F67" s="23">
        <f>SUM(B68:$B$109)/B67+0.5</f>
        <v>15.984548225106463</v>
      </c>
      <c r="G67" s="11">
        <f t="shared" si="3"/>
        <v>277626.7677239909</v>
      </c>
      <c r="H67" s="11">
        <f t="shared" si="0"/>
        <v>3882292.1839374928</v>
      </c>
      <c r="K67" s="40"/>
    </row>
    <row r="68" spans="1:11" x14ac:dyDescent="0.25">
      <c r="A68" s="12">
        <v>61</v>
      </c>
      <c r="B68" s="5">
        <f t="shared" si="4"/>
        <v>768519</v>
      </c>
      <c r="C68" s="43">
        <f t="shared" si="1"/>
        <v>18402</v>
      </c>
      <c r="D68" s="10">
        <f t="shared" si="2"/>
        <v>0.97605570048170132</v>
      </c>
      <c r="E68" s="10">
        <v>2.3944299518298632E-2</v>
      </c>
      <c r="F68" s="23">
        <f>SUM(B69:$B$109)/B68+0.5</f>
        <v>15.340553063749887</v>
      </c>
      <c r="G68" s="11">
        <f t="shared" si="3"/>
        <v>266719.71427540929</v>
      </c>
      <c r="H68" s="11">
        <f t="shared" si="0"/>
        <v>3604665.4162135017</v>
      </c>
      <c r="K68" s="40"/>
    </row>
    <row r="69" spans="1:11" x14ac:dyDescent="0.25">
      <c r="A69" s="12">
        <v>62</v>
      </c>
      <c r="B69" s="5">
        <f t="shared" si="4"/>
        <v>750117</v>
      </c>
      <c r="C69" s="43">
        <f t="shared" si="1"/>
        <v>19391</v>
      </c>
      <c r="D69" s="10">
        <f t="shared" si="2"/>
        <v>0.97414883904689198</v>
      </c>
      <c r="E69" s="10">
        <v>2.5851160953108066E-2</v>
      </c>
      <c r="F69" s="23">
        <f>SUM(B70:$B$109)/B69+0.5</f>
        <v>14.704624078643732</v>
      </c>
      <c r="G69" s="11">
        <f t="shared" si="3"/>
        <v>255855.70100698734</v>
      </c>
      <c r="H69" s="11">
        <f t="shared" si="0"/>
        <v>3337945.7019380922</v>
      </c>
      <c r="K69" s="40"/>
    </row>
    <row r="70" spans="1:11" x14ac:dyDescent="0.25">
      <c r="A70" s="12">
        <v>63</v>
      </c>
      <c r="B70" s="5">
        <f t="shared" si="4"/>
        <v>730726</v>
      </c>
      <c r="C70" s="43">
        <f t="shared" si="1"/>
        <v>20198</v>
      </c>
      <c r="D70" s="10">
        <f t="shared" si="2"/>
        <v>0.97235922712616696</v>
      </c>
      <c r="E70" s="10">
        <v>2.764077287383309E-2</v>
      </c>
      <c r="F70" s="23">
        <f>SUM(B71:$B$109)/B70+0.5</f>
        <v>14.081566825321666</v>
      </c>
      <c r="G70" s="11">
        <f t="shared" si="3"/>
        <v>244954.95718102122</v>
      </c>
      <c r="H70" s="11">
        <f t="shared" si="0"/>
        <v>3082090.0009311051</v>
      </c>
      <c r="K70" s="40"/>
    </row>
    <row r="71" spans="1:11" x14ac:dyDescent="0.25">
      <c r="A71" s="12">
        <v>64</v>
      </c>
      <c r="B71" s="5">
        <f t="shared" si="4"/>
        <v>710528</v>
      </c>
      <c r="C71" s="43">
        <f t="shared" si="1"/>
        <v>21839</v>
      </c>
      <c r="D71" s="10">
        <f t="shared" si="2"/>
        <v>0.96926309343441008</v>
      </c>
      <c r="E71" s="10">
        <v>3.073690656558991E-2</v>
      </c>
      <c r="F71" s="23">
        <f>SUM(B72:$B$109)/B71+0.5</f>
        <v>13.467646595208072</v>
      </c>
      <c r="G71" s="11">
        <f t="shared" si="3"/>
        <v>234087.62292541281</v>
      </c>
      <c r="H71" s="11">
        <f t="shared" ref="H71:H107" si="5">H72+G71</f>
        <v>2837135.043750084</v>
      </c>
      <c r="K71" s="40"/>
    </row>
    <row r="72" spans="1:11" x14ac:dyDescent="0.25">
      <c r="A72" s="12">
        <v>65</v>
      </c>
      <c r="B72" s="5">
        <f t="shared" si="4"/>
        <v>688689</v>
      </c>
      <c r="C72" s="43">
        <f t="shared" ref="C72:C108" si="6">ROUND(B72*E72,0)</f>
        <v>21786</v>
      </c>
      <c r="D72" s="10">
        <f t="shared" ref="D72:D108" si="7">1-E72</f>
        <v>0.9683666182759838</v>
      </c>
      <c r="E72" s="10">
        <v>3.1633381724016169E-2</v>
      </c>
      <c r="F72" s="23">
        <f>SUM(B73:$B$109)/B72+0.5</f>
        <v>12.878863318566145</v>
      </c>
      <c r="G72" s="11">
        <f t="shared" ref="G72:G107" si="8">$B72*1.0175^(-$A72)</f>
        <v>222990.30575217813</v>
      </c>
      <c r="H72" s="11">
        <f t="shared" si="5"/>
        <v>2603047.4208246712</v>
      </c>
      <c r="K72" s="40"/>
    </row>
    <row r="73" spans="1:11" x14ac:dyDescent="0.25">
      <c r="A73" s="12">
        <v>66</v>
      </c>
      <c r="B73" s="5">
        <f t="shared" ref="B73:B108" si="9">B72-C72</f>
        <v>666903</v>
      </c>
      <c r="C73" s="43">
        <f t="shared" si="6"/>
        <v>23014</v>
      </c>
      <c r="D73" s="10">
        <f t="shared" si="7"/>
        <v>0.96549057439685837</v>
      </c>
      <c r="E73" s="10">
        <v>3.4509425603141602E-2</v>
      </c>
      <c r="F73" s="23">
        <f>SUM(B74:$B$109)/B73+0.5</f>
        <v>12.283248838286827</v>
      </c>
      <c r="G73" s="11">
        <f t="shared" si="8"/>
        <v>212222.33560511025</v>
      </c>
      <c r="H73" s="11">
        <f t="shared" si="5"/>
        <v>2380057.115072493</v>
      </c>
      <c r="K73" s="40"/>
    </row>
    <row r="74" spans="1:11" x14ac:dyDescent="0.25">
      <c r="A74" s="12">
        <v>67</v>
      </c>
      <c r="B74" s="5">
        <f t="shared" si="9"/>
        <v>643889</v>
      </c>
      <c r="C74" s="43">
        <f t="shared" si="6"/>
        <v>24198</v>
      </c>
      <c r="D74" s="10">
        <f t="shared" si="7"/>
        <v>0.96241930021519939</v>
      </c>
      <c r="E74" s="10">
        <v>3.7580699784800574E-2</v>
      </c>
      <c r="F74" s="23">
        <f>SUM(B75:$B$109)/B74+0.5</f>
        <v>11.704407902604331</v>
      </c>
      <c r="G74" s="11">
        <f t="shared" si="8"/>
        <v>201374.74648594149</v>
      </c>
      <c r="H74" s="11">
        <f t="shared" si="5"/>
        <v>2167834.7794673829</v>
      </c>
      <c r="K74" s="40"/>
    </row>
    <row r="75" spans="1:11" x14ac:dyDescent="0.25">
      <c r="A75" s="12">
        <v>68</v>
      </c>
      <c r="B75" s="5">
        <f t="shared" si="9"/>
        <v>619691</v>
      </c>
      <c r="C75" s="43">
        <f t="shared" si="6"/>
        <v>25119</v>
      </c>
      <c r="D75" s="10">
        <f t="shared" si="7"/>
        <v>0.95946592886494908</v>
      </c>
      <c r="E75" s="10">
        <v>4.0534071135050934E-2</v>
      </c>
      <c r="F75" s="23">
        <f>SUM(B76:$B$109)/B75+0.5</f>
        <v>11.141923152022541</v>
      </c>
      <c r="G75" s="11">
        <f t="shared" si="8"/>
        <v>190473.59193657097</v>
      </c>
      <c r="H75" s="11">
        <f t="shared" si="5"/>
        <v>1966460.0329814416</v>
      </c>
      <c r="K75" s="40"/>
    </row>
    <row r="76" spans="1:11" x14ac:dyDescent="0.25">
      <c r="A76" s="12">
        <v>69</v>
      </c>
      <c r="B76" s="5">
        <f t="shared" si="9"/>
        <v>594572</v>
      </c>
      <c r="C76" s="43">
        <f t="shared" si="6"/>
        <v>25347</v>
      </c>
      <c r="D76" s="10">
        <f t="shared" si="7"/>
        <v>0.95736936273364648</v>
      </c>
      <c r="E76" s="10">
        <v>4.2630637266353535E-2</v>
      </c>
      <c r="F76" s="23">
        <f>SUM(B77:$B$109)/B76+0.5</f>
        <v>10.591514568462692</v>
      </c>
      <c r="G76" s="11">
        <f t="shared" si="8"/>
        <v>179609.63005416837</v>
      </c>
      <c r="H76" s="11">
        <f t="shared" si="5"/>
        <v>1775986.4410448705</v>
      </c>
      <c r="K76" s="40"/>
    </row>
    <row r="77" spans="1:11" x14ac:dyDescent="0.25">
      <c r="A77" s="12">
        <v>70</v>
      </c>
      <c r="B77" s="5">
        <f t="shared" si="9"/>
        <v>569225</v>
      </c>
      <c r="C77" s="43">
        <f t="shared" si="6"/>
        <v>27543</v>
      </c>
      <c r="D77" s="10">
        <f t="shared" si="7"/>
        <v>0.95161394671141941</v>
      </c>
      <c r="E77" s="10">
        <v>4.8386053288580581E-2</v>
      </c>
      <c r="F77" s="23">
        <f>SUM(B78:$B$109)/B77+0.5</f>
        <v>10.040879265668233</v>
      </c>
      <c r="G77" s="11">
        <f t="shared" si="8"/>
        <v>168995.33366992572</v>
      </c>
      <c r="H77" s="11">
        <f t="shared" si="5"/>
        <v>1596376.8109907021</v>
      </c>
      <c r="K77" s="40"/>
    </row>
    <row r="78" spans="1:11" x14ac:dyDescent="0.25">
      <c r="A78" s="12">
        <v>71</v>
      </c>
      <c r="B78" s="5">
        <f t="shared" si="9"/>
        <v>541682</v>
      </c>
      <c r="C78" s="43">
        <f t="shared" si="6"/>
        <v>28637</v>
      </c>
      <c r="D78" s="10">
        <f t="shared" si="7"/>
        <v>0.94713322091062391</v>
      </c>
      <c r="E78" s="10">
        <v>5.2866779089376051E-2</v>
      </c>
      <c r="F78" s="23">
        <f>SUM(B79:$B$109)/B78+0.5</f>
        <v>9.5260060330599874</v>
      </c>
      <c r="G78" s="11">
        <f t="shared" si="8"/>
        <v>158052.26850290794</v>
      </c>
      <c r="H78" s="11">
        <f t="shared" si="5"/>
        <v>1427381.4773207763</v>
      </c>
      <c r="K78" s="40"/>
    </row>
    <row r="79" spans="1:11" x14ac:dyDescent="0.25">
      <c r="A79" s="12">
        <v>72</v>
      </c>
      <c r="B79" s="5">
        <f t="shared" si="9"/>
        <v>513045</v>
      </c>
      <c r="C79" s="43">
        <f t="shared" si="6"/>
        <v>28544</v>
      </c>
      <c r="D79" s="10">
        <f t="shared" si="7"/>
        <v>0.94436361828696413</v>
      </c>
      <c r="E79" s="10">
        <v>5.5636381713035844E-2</v>
      </c>
      <c r="F79" s="23">
        <f>SUM(B80:$B$109)/B79+0.5</f>
        <v>9.0298170725764795</v>
      </c>
      <c r="G79" s="11">
        <f t="shared" si="8"/>
        <v>147121.91554925172</v>
      </c>
      <c r="H79" s="11">
        <f t="shared" si="5"/>
        <v>1269329.2088178683</v>
      </c>
      <c r="K79" s="40"/>
    </row>
    <row r="80" spans="1:11" x14ac:dyDescent="0.25">
      <c r="A80" s="12">
        <v>73</v>
      </c>
      <c r="B80" s="5">
        <f t="shared" si="9"/>
        <v>484501</v>
      </c>
      <c r="C80" s="43">
        <f t="shared" si="6"/>
        <v>28518</v>
      </c>
      <c r="D80" s="10">
        <f t="shared" si="7"/>
        <v>0.94113958406872267</v>
      </c>
      <c r="E80" s="10">
        <v>5.8860415931277305E-2</v>
      </c>
      <c r="F80" s="23">
        <f>SUM(B81:$B$109)/B80+0.5</f>
        <v>8.5323446184837604</v>
      </c>
      <c r="G80" s="11">
        <f t="shared" si="8"/>
        <v>136547.00261916572</v>
      </c>
      <c r="H80" s="11">
        <f t="shared" si="5"/>
        <v>1122207.2932686165</v>
      </c>
      <c r="K80" s="40"/>
    </row>
    <row r="81" spans="1:11" x14ac:dyDescent="0.25">
      <c r="A81" s="12">
        <v>74</v>
      </c>
      <c r="B81" s="5">
        <f t="shared" si="9"/>
        <v>455983</v>
      </c>
      <c r="C81" s="43">
        <f t="shared" si="6"/>
        <v>29961</v>
      </c>
      <c r="D81" s="10">
        <f t="shared" si="7"/>
        <v>0.93429462561531929</v>
      </c>
      <c r="E81" s="10">
        <v>6.5705374384680687E-2</v>
      </c>
      <c r="F81" s="23">
        <f>SUM(B82:$B$109)/B81+0.5</f>
        <v>8.0347019516078451</v>
      </c>
      <c r="G81" s="11">
        <f t="shared" si="8"/>
        <v>126299.52789146674</v>
      </c>
      <c r="H81" s="11">
        <f t="shared" si="5"/>
        <v>985660.29064945085</v>
      </c>
      <c r="K81" s="40"/>
    </row>
    <row r="82" spans="1:11" x14ac:dyDescent="0.25">
      <c r="A82" s="12">
        <v>75</v>
      </c>
      <c r="B82" s="5">
        <f t="shared" si="9"/>
        <v>426022</v>
      </c>
      <c r="C82" s="43">
        <f t="shared" si="6"/>
        <v>30183</v>
      </c>
      <c r="D82" s="10">
        <f t="shared" si="7"/>
        <v>0.92915244396840813</v>
      </c>
      <c r="E82" s="10">
        <v>7.0847556031591902E-2</v>
      </c>
      <c r="F82" s="23">
        <f>SUM(B83:$B$109)/B82+0.5</f>
        <v>7.5645976029406929</v>
      </c>
      <c r="G82" s="11">
        <f t="shared" si="8"/>
        <v>115971.34248388952</v>
      </c>
      <c r="H82" s="11">
        <f t="shared" si="5"/>
        <v>859360.76275798411</v>
      </c>
      <c r="K82" s="40"/>
    </row>
    <row r="83" spans="1:11" x14ac:dyDescent="0.25">
      <c r="A83" s="12">
        <v>76</v>
      </c>
      <c r="B83" s="5">
        <f t="shared" si="9"/>
        <v>395839</v>
      </c>
      <c r="C83" s="43">
        <f t="shared" si="6"/>
        <v>29333</v>
      </c>
      <c r="D83" s="10">
        <f t="shared" si="7"/>
        <v>0.92589548116230247</v>
      </c>
      <c r="E83" s="10">
        <v>7.4104518837697489E-2</v>
      </c>
      <c r="F83" s="23">
        <f>SUM(B84:$B$109)/B83+0.5</f>
        <v>7.1032781004398249</v>
      </c>
      <c r="G83" s="11">
        <f t="shared" si="8"/>
        <v>105901.67290383633</v>
      </c>
      <c r="H83" s="11">
        <f t="shared" si="5"/>
        <v>743389.42027409456</v>
      </c>
      <c r="K83" s="40"/>
    </row>
    <row r="84" spans="1:11" x14ac:dyDescent="0.25">
      <c r="A84" s="12">
        <v>77</v>
      </c>
      <c r="B84" s="5">
        <f t="shared" si="9"/>
        <v>366506</v>
      </c>
      <c r="C84" s="43">
        <f t="shared" si="6"/>
        <v>31232</v>
      </c>
      <c r="D84" s="10">
        <f t="shared" si="7"/>
        <v>0.91478448761319975</v>
      </c>
      <c r="E84" s="10">
        <v>8.521551238680021E-2</v>
      </c>
      <c r="F84" s="23">
        <f>SUM(B85:$B$109)/B84+0.5</f>
        <v>6.6317659192482523</v>
      </c>
      <c r="G84" s="11">
        <f t="shared" si="8"/>
        <v>96367.570604797351</v>
      </c>
      <c r="H84" s="11">
        <f t="shared" si="5"/>
        <v>637487.74737025821</v>
      </c>
      <c r="K84" s="40"/>
    </row>
    <row r="85" spans="1:11" x14ac:dyDescent="0.25">
      <c r="A85" s="12">
        <v>78</v>
      </c>
      <c r="B85" s="5">
        <f t="shared" si="9"/>
        <v>335274</v>
      </c>
      <c r="C85" s="43">
        <f t="shared" si="6"/>
        <v>31210</v>
      </c>
      <c r="D85" s="10">
        <f t="shared" si="7"/>
        <v>0.90691308312492669</v>
      </c>
      <c r="E85" s="10">
        <v>9.3086916875073353E-2</v>
      </c>
      <c r="F85" s="23">
        <f>SUM(B86:$B$109)/B85+0.5</f>
        <v>6.2029623531797871</v>
      </c>
      <c r="G85" s="11">
        <f t="shared" si="8"/>
        <v>86639.368844956844</v>
      </c>
      <c r="H85" s="11">
        <f t="shared" si="5"/>
        <v>541120.17676546087</v>
      </c>
      <c r="K85" s="40"/>
    </row>
    <row r="86" spans="1:11" x14ac:dyDescent="0.25">
      <c r="A86" s="12">
        <v>79</v>
      </c>
      <c r="B86" s="5">
        <f t="shared" si="9"/>
        <v>304064</v>
      </c>
      <c r="C86" s="43">
        <f t="shared" si="6"/>
        <v>30512</v>
      </c>
      <c r="D86" s="10">
        <f t="shared" si="7"/>
        <v>0.89965172730867637</v>
      </c>
      <c r="E86" s="10">
        <v>0.10034827269132368</v>
      </c>
      <c r="F86" s="23">
        <f>SUM(B87:$B$109)/B86+0.5</f>
        <v>5.788330746158703</v>
      </c>
      <c r="G86" s="11">
        <f t="shared" si="8"/>
        <v>77222.879301296431</v>
      </c>
      <c r="H86" s="11">
        <f t="shared" si="5"/>
        <v>454480.80792050407</v>
      </c>
      <c r="K86" s="40"/>
    </row>
    <row r="87" spans="1:11" x14ac:dyDescent="0.25">
      <c r="A87" s="12">
        <v>80</v>
      </c>
      <c r="B87" s="5">
        <f t="shared" si="9"/>
        <v>273552</v>
      </c>
      <c r="C87" s="43">
        <f t="shared" si="6"/>
        <v>30203</v>
      </c>
      <c r="D87" s="10">
        <f t="shared" si="7"/>
        <v>0.8895877722614961</v>
      </c>
      <c r="E87" s="10">
        <v>0.11041222773850393</v>
      </c>
      <c r="F87" s="23">
        <f>SUM(B88:$B$109)/B87+0.5</f>
        <v>5.378191349359537</v>
      </c>
      <c r="G87" s="11">
        <f t="shared" si="8"/>
        <v>68278.891624226249</v>
      </c>
      <c r="H87" s="11">
        <f t="shared" si="5"/>
        <v>377257.92861920764</v>
      </c>
      <c r="K87" s="40"/>
    </row>
    <row r="88" spans="1:11" x14ac:dyDescent="0.25">
      <c r="A88" s="12">
        <v>81</v>
      </c>
      <c r="B88" s="5">
        <f t="shared" si="9"/>
        <v>243349</v>
      </c>
      <c r="C88" s="43">
        <f t="shared" si="6"/>
        <v>29612</v>
      </c>
      <c r="D88" s="10">
        <f t="shared" si="7"/>
        <v>0.87831412351625671</v>
      </c>
      <c r="E88" s="10">
        <v>0.12168587648374334</v>
      </c>
      <c r="F88" s="23">
        <f>SUM(B89:$B$109)/B88+0.5</f>
        <v>4.9836428339545265</v>
      </c>
      <c r="G88" s="11">
        <f t="shared" si="8"/>
        <v>59695.516785578555</v>
      </c>
      <c r="H88" s="11">
        <f t="shared" si="5"/>
        <v>308979.0369949814</v>
      </c>
      <c r="K88" s="40"/>
    </row>
    <row r="89" spans="1:11" x14ac:dyDescent="0.25">
      <c r="A89" s="12">
        <v>82</v>
      </c>
      <c r="B89" s="5">
        <f t="shared" si="9"/>
        <v>213737</v>
      </c>
      <c r="C89" s="43">
        <f t="shared" si="6"/>
        <v>29221</v>
      </c>
      <c r="D89" s="10">
        <f t="shared" si="7"/>
        <v>0.86328437917222967</v>
      </c>
      <c r="E89" s="10">
        <v>0.13671562082777036</v>
      </c>
      <c r="F89" s="23">
        <f>SUM(B90:$B$109)/B89+0.5</f>
        <v>4.6048250887773294</v>
      </c>
      <c r="G89" s="11">
        <f t="shared" si="8"/>
        <v>51529.679560427889</v>
      </c>
      <c r="H89" s="11">
        <f t="shared" si="5"/>
        <v>249283.52020940284</v>
      </c>
      <c r="K89" s="40"/>
    </row>
    <row r="90" spans="1:11" x14ac:dyDescent="0.25">
      <c r="A90" s="12">
        <v>83</v>
      </c>
      <c r="B90" s="5">
        <f t="shared" si="9"/>
        <v>184516</v>
      </c>
      <c r="C90" s="43">
        <f t="shared" si="6"/>
        <v>28035</v>
      </c>
      <c r="D90" s="10">
        <f t="shared" si="7"/>
        <v>0.84806268985499111</v>
      </c>
      <c r="E90" s="10">
        <v>0.15193731014500886</v>
      </c>
      <c r="F90" s="23">
        <f>SUM(B91:$B$109)/B90+0.5</f>
        <v>4.2548884649569683</v>
      </c>
      <c r="G90" s="11">
        <f t="shared" si="8"/>
        <v>43719.717373259045</v>
      </c>
      <c r="H90" s="11">
        <f t="shared" si="5"/>
        <v>197753.84064897496</v>
      </c>
      <c r="K90" s="40"/>
    </row>
    <row r="91" spans="1:11" x14ac:dyDescent="0.25">
      <c r="A91" s="12">
        <v>84</v>
      </c>
      <c r="B91" s="5">
        <f t="shared" si="9"/>
        <v>156481</v>
      </c>
      <c r="C91" s="43">
        <f t="shared" si="6"/>
        <v>26588</v>
      </c>
      <c r="D91" s="10">
        <f t="shared" si="7"/>
        <v>0.83008573655494933</v>
      </c>
      <c r="E91" s="10">
        <v>0.16991426344505067</v>
      </c>
      <c r="F91" s="23">
        <f>SUM(B92:$B$109)/B91+0.5</f>
        <v>3.9276110198682268</v>
      </c>
      <c r="G91" s="11">
        <f t="shared" si="8"/>
        <v>36439.340600840122</v>
      </c>
      <c r="H91" s="11">
        <f t="shared" si="5"/>
        <v>154034.12327571592</v>
      </c>
      <c r="K91" s="40"/>
    </row>
    <row r="92" spans="1:11" x14ac:dyDescent="0.25">
      <c r="A92" s="12">
        <v>85</v>
      </c>
      <c r="B92" s="5">
        <f t="shared" si="9"/>
        <v>129893</v>
      </c>
      <c r="C92" s="43">
        <f t="shared" si="6"/>
        <v>24095</v>
      </c>
      <c r="D92" s="10">
        <f t="shared" si="7"/>
        <v>0.8145045624170375</v>
      </c>
      <c r="E92" s="10">
        <v>0.18549543758296252</v>
      </c>
      <c r="F92" s="23">
        <f>SUM(B93:$B$109)/B92+0.5</f>
        <v>3.629214045406604</v>
      </c>
      <c r="G92" s="11">
        <f t="shared" si="8"/>
        <v>29727.625832225684</v>
      </c>
      <c r="H92" s="11">
        <f t="shared" si="5"/>
        <v>117594.78267487581</v>
      </c>
      <c r="K92" s="40"/>
    </row>
    <row r="93" spans="1:11" x14ac:dyDescent="0.25">
      <c r="A93" s="12">
        <v>86</v>
      </c>
      <c r="B93" s="5">
        <f t="shared" si="9"/>
        <v>105798</v>
      </c>
      <c r="C93" s="43">
        <f t="shared" si="6"/>
        <v>22167</v>
      </c>
      <c r="D93" s="10">
        <f t="shared" si="7"/>
        <v>0.79047708296239372</v>
      </c>
      <c r="E93" s="10">
        <v>0.20952291703760623</v>
      </c>
      <c r="F93" s="23">
        <f>SUM(B94:$B$109)/B93+0.5</f>
        <v>3.3418779182971323</v>
      </c>
      <c r="G93" s="11">
        <f t="shared" si="8"/>
        <v>23796.742912043119</v>
      </c>
      <c r="H93" s="11">
        <f t="shared" si="5"/>
        <v>87867.156842650118</v>
      </c>
      <c r="K93" s="40"/>
    </row>
    <row r="94" spans="1:11" x14ac:dyDescent="0.25">
      <c r="A94" s="12">
        <v>87</v>
      </c>
      <c r="B94" s="5">
        <f t="shared" si="9"/>
        <v>83631</v>
      </c>
      <c r="C94" s="43">
        <f t="shared" si="6"/>
        <v>19179</v>
      </c>
      <c r="D94" s="10">
        <f t="shared" si="7"/>
        <v>0.77066940504460557</v>
      </c>
      <c r="E94" s="10">
        <v>0.2293305949553944</v>
      </c>
      <c r="F94" s="23">
        <f>SUM(B95:$B$109)/B94+0.5</f>
        <v>3.0951381664693716</v>
      </c>
      <c r="G94" s="11">
        <f t="shared" si="8"/>
        <v>18487.276332279762</v>
      </c>
      <c r="H94" s="11">
        <f t="shared" si="5"/>
        <v>64070.413930606992</v>
      </c>
      <c r="K94" s="40"/>
    </row>
    <row r="95" spans="1:11" x14ac:dyDescent="0.25">
      <c r="A95" s="12">
        <v>88</v>
      </c>
      <c r="B95" s="5">
        <f t="shared" si="9"/>
        <v>64452</v>
      </c>
      <c r="C95" s="43">
        <f t="shared" si="6"/>
        <v>16316</v>
      </c>
      <c r="D95" s="10">
        <f t="shared" si="7"/>
        <v>0.74685555004009319</v>
      </c>
      <c r="E95" s="10">
        <v>0.25314444995990681</v>
      </c>
      <c r="F95" s="23">
        <f>SUM(B96:$B$109)/B95+0.5</f>
        <v>2.8673741699249056</v>
      </c>
      <c r="G95" s="11">
        <f t="shared" si="8"/>
        <v>14002.56584219951</v>
      </c>
      <c r="H95" s="11">
        <f t="shared" si="5"/>
        <v>45583.13759832723</v>
      </c>
      <c r="K95" s="40"/>
    </row>
    <row r="96" spans="1:11" x14ac:dyDescent="0.25">
      <c r="A96" s="12">
        <v>89</v>
      </c>
      <c r="B96" s="5">
        <f t="shared" si="9"/>
        <v>48136</v>
      </c>
      <c r="C96" s="43">
        <f t="shared" si="6"/>
        <v>12660</v>
      </c>
      <c r="D96" s="10">
        <f t="shared" si="7"/>
        <v>0.73699403828051457</v>
      </c>
      <c r="E96" s="10">
        <v>0.26300596171948543</v>
      </c>
      <c r="F96" s="23">
        <f>SUM(B97:$B$109)/B96+0.5</f>
        <v>2.6698105368123648</v>
      </c>
      <c r="G96" s="11">
        <f t="shared" si="8"/>
        <v>10277.95721860728</v>
      </c>
      <c r="H96" s="11">
        <f t="shared" si="5"/>
        <v>31580.571756127716</v>
      </c>
      <c r="K96" s="40"/>
    </row>
    <row r="97" spans="1:11" x14ac:dyDescent="0.25">
      <c r="A97" s="12">
        <v>90</v>
      </c>
      <c r="B97" s="5">
        <f t="shared" si="9"/>
        <v>35476</v>
      </c>
      <c r="C97" s="43">
        <f t="shared" si="6"/>
        <v>10490</v>
      </c>
      <c r="D97" s="10">
        <f t="shared" si="7"/>
        <v>0.70432063204674522</v>
      </c>
      <c r="E97" s="10">
        <v>0.29567936795325483</v>
      </c>
      <c r="F97" s="23">
        <f>SUM(B98:$B$109)/B97+0.5</f>
        <v>2.4441312436576839</v>
      </c>
      <c r="G97" s="11">
        <f t="shared" si="8"/>
        <v>7444.525733340136</v>
      </c>
      <c r="H97" s="11">
        <f t="shared" si="5"/>
        <v>21302.614537520436</v>
      </c>
      <c r="K97" s="40"/>
    </row>
    <row r="98" spans="1:11" x14ac:dyDescent="0.25">
      <c r="A98" s="12">
        <v>91</v>
      </c>
      <c r="B98" s="5">
        <f t="shared" si="9"/>
        <v>24986</v>
      </c>
      <c r="C98" s="43">
        <f t="shared" si="6"/>
        <v>8054</v>
      </c>
      <c r="D98" s="10">
        <f t="shared" si="7"/>
        <v>0.67766647968587224</v>
      </c>
      <c r="E98" s="10">
        <v>0.32233352031412771</v>
      </c>
      <c r="F98" s="23">
        <f>SUM(B99:$B$109)/B98+0.5</f>
        <v>2.2603457936444409</v>
      </c>
      <c r="G98" s="11">
        <f t="shared" si="8"/>
        <v>5153.0541594161214</v>
      </c>
      <c r="H98" s="11">
        <f t="shared" si="5"/>
        <v>13858.088804180301</v>
      </c>
      <c r="K98" s="40"/>
    </row>
    <row r="99" spans="1:11" x14ac:dyDescent="0.25">
      <c r="A99" s="12">
        <v>92</v>
      </c>
      <c r="B99" s="5">
        <f t="shared" si="9"/>
        <v>16932</v>
      </c>
      <c r="C99" s="43">
        <f t="shared" si="6"/>
        <v>5833</v>
      </c>
      <c r="D99" s="10">
        <f t="shared" si="7"/>
        <v>0.65552432432432428</v>
      </c>
      <c r="E99" s="10">
        <v>0.34447567567567566</v>
      </c>
      <c r="F99" s="23">
        <f>SUM(B100:$B$109)/B99+0.5</f>
        <v>2.0976848570753601</v>
      </c>
      <c r="G99" s="11">
        <f t="shared" si="8"/>
        <v>3431.9568059728686</v>
      </c>
      <c r="H99" s="11">
        <f t="shared" si="5"/>
        <v>8705.0346447641787</v>
      </c>
      <c r="K99" s="40"/>
    </row>
    <row r="100" spans="1:11" x14ac:dyDescent="0.25">
      <c r="A100" s="12">
        <v>93</v>
      </c>
      <c r="B100" s="5">
        <f t="shared" si="9"/>
        <v>11099</v>
      </c>
      <c r="C100" s="43">
        <f t="shared" si="6"/>
        <v>4128</v>
      </c>
      <c r="D100" s="10">
        <f t="shared" si="7"/>
        <v>0.62804039221425434</v>
      </c>
      <c r="E100" s="10">
        <v>0.37195960778574566</v>
      </c>
      <c r="F100" s="23">
        <f>SUM(B101:$B$109)/B100+0.5</f>
        <v>1.9373366969997297</v>
      </c>
      <c r="G100" s="11">
        <f t="shared" si="8"/>
        <v>2210.9706981992349</v>
      </c>
      <c r="H100" s="11">
        <f t="shared" si="5"/>
        <v>5273.0778387913097</v>
      </c>
      <c r="K100" s="40"/>
    </row>
    <row r="101" spans="1:11" x14ac:dyDescent="0.25">
      <c r="A101" s="12">
        <v>94</v>
      </c>
      <c r="B101" s="5">
        <f t="shared" si="9"/>
        <v>6971</v>
      </c>
      <c r="C101" s="43">
        <f t="shared" si="6"/>
        <v>2850</v>
      </c>
      <c r="D101" s="10">
        <f t="shared" si="7"/>
        <v>0.59120692100411287</v>
      </c>
      <c r="E101" s="10">
        <v>0.40879307899588713</v>
      </c>
      <c r="F101" s="23">
        <f>SUM(B102:$B$109)/B101+0.5</f>
        <v>1.7884808492325348</v>
      </c>
      <c r="G101" s="11">
        <f t="shared" si="8"/>
        <v>1364.7710464782217</v>
      </c>
      <c r="H101" s="11">
        <f t="shared" si="5"/>
        <v>3062.1071405920748</v>
      </c>
      <c r="K101" s="40"/>
    </row>
    <row r="102" spans="1:11" x14ac:dyDescent="0.25">
      <c r="A102" s="12">
        <v>95</v>
      </c>
      <c r="B102" s="5">
        <f t="shared" si="9"/>
        <v>4121</v>
      </c>
      <c r="C102" s="43">
        <f t="shared" si="6"/>
        <v>1767</v>
      </c>
      <c r="D102" s="10">
        <f t="shared" si="7"/>
        <v>0.57113485184438617</v>
      </c>
      <c r="E102" s="10">
        <v>0.42886514815561377</v>
      </c>
      <c r="F102" s="23">
        <f>SUM(B103:$B$109)/B102+0.5</f>
        <v>1.6795680660033971</v>
      </c>
      <c r="G102" s="11">
        <f t="shared" si="8"/>
        <v>792.9264668666649</v>
      </c>
      <c r="H102" s="11">
        <f t="shared" si="5"/>
        <v>1697.3360941138528</v>
      </c>
      <c r="K102" s="40"/>
    </row>
    <row r="103" spans="1:11" x14ac:dyDescent="0.25">
      <c r="A103" s="12">
        <v>96</v>
      </c>
      <c r="B103" s="5">
        <f t="shared" si="9"/>
        <v>2354</v>
      </c>
      <c r="C103" s="43">
        <f t="shared" si="6"/>
        <v>1086</v>
      </c>
      <c r="D103" s="10">
        <f t="shared" si="7"/>
        <v>0.5385985748218528</v>
      </c>
      <c r="E103" s="10">
        <v>0.4614014251781472</v>
      </c>
      <c r="F103" s="23">
        <f>SUM(B104:$B$109)/B103+0.5</f>
        <v>1.5649957519116398</v>
      </c>
      <c r="G103" s="11">
        <f t="shared" si="8"/>
        <v>445.14586176135748</v>
      </c>
      <c r="H103" s="11">
        <f t="shared" si="5"/>
        <v>904.40962724718793</v>
      </c>
      <c r="K103" s="40"/>
    </row>
    <row r="104" spans="1:11" x14ac:dyDescent="0.25">
      <c r="A104" s="12">
        <v>97</v>
      </c>
      <c r="B104" s="5">
        <f t="shared" si="9"/>
        <v>1268</v>
      </c>
      <c r="C104" s="43">
        <f t="shared" si="6"/>
        <v>596</v>
      </c>
      <c r="D104" s="10">
        <f t="shared" si="7"/>
        <v>0.53016470588235287</v>
      </c>
      <c r="E104" s="10">
        <v>0.46983529411764707</v>
      </c>
      <c r="F104" s="23">
        <f>SUM(B105:$B$109)/B104+0.5</f>
        <v>1.4771293375394321</v>
      </c>
      <c r="G104" s="11">
        <f t="shared" si="8"/>
        <v>235.65720232106415</v>
      </c>
      <c r="H104" s="11">
        <f t="shared" si="5"/>
        <v>459.26376548583039</v>
      </c>
      <c r="K104" s="40"/>
    </row>
    <row r="105" spans="1:11" x14ac:dyDescent="0.25">
      <c r="A105" s="12">
        <v>98</v>
      </c>
      <c r="B105" s="5">
        <f t="shared" si="9"/>
        <v>672</v>
      </c>
      <c r="C105" s="43">
        <f t="shared" si="6"/>
        <v>334</v>
      </c>
      <c r="D105" s="10">
        <f t="shared" si="7"/>
        <v>0.50354391371340523</v>
      </c>
      <c r="E105" s="10">
        <v>0.49645608628659477</v>
      </c>
      <c r="F105" s="23">
        <f>SUM(B106:$B$109)/B105+0.5</f>
        <v>1.34375</v>
      </c>
      <c r="G105" s="11">
        <f t="shared" si="8"/>
        <v>122.74288280001791</v>
      </c>
      <c r="H105" s="11">
        <f t="shared" si="5"/>
        <v>223.60656316476627</v>
      </c>
      <c r="K105" s="40"/>
    </row>
    <row r="106" spans="1:11" x14ac:dyDescent="0.25">
      <c r="A106" s="12">
        <v>99</v>
      </c>
      <c r="B106" s="5">
        <f t="shared" si="9"/>
        <v>338</v>
      </c>
      <c r="C106" s="43">
        <f t="shared" si="6"/>
        <v>179</v>
      </c>
      <c r="D106" s="10">
        <f t="shared" si="7"/>
        <v>0.46935483870967742</v>
      </c>
      <c r="E106" s="10">
        <v>0.53064516129032258</v>
      </c>
      <c r="F106" s="23">
        <f>SUM(B107:$B$109)/B106+0.5</f>
        <v>1.1775147928994083</v>
      </c>
      <c r="G106" s="11">
        <f t="shared" si="8"/>
        <v>60.67493621505507</v>
      </c>
      <c r="H106" s="11">
        <f t="shared" si="5"/>
        <v>100.86368036474835</v>
      </c>
      <c r="K106" s="40"/>
    </row>
    <row r="107" spans="1:11" x14ac:dyDescent="0.25">
      <c r="A107" s="12">
        <v>100</v>
      </c>
      <c r="B107" s="5">
        <f t="shared" si="9"/>
        <v>159</v>
      </c>
      <c r="C107" s="43">
        <f t="shared" si="6"/>
        <v>89</v>
      </c>
      <c r="D107" s="10">
        <f t="shared" si="7"/>
        <v>0.44251968503937011</v>
      </c>
      <c r="E107" s="10">
        <v>0.55748031496062989</v>
      </c>
      <c r="F107" s="23">
        <f>SUM(B108:$B$109)/B107+0.5</f>
        <v>0.94025157232704404</v>
      </c>
      <c r="G107" s="11">
        <f t="shared" si="8"/>
        <v>28.051451254506937</v>
      </c>
      <c r="H107" s="11">
        <f t="shared" si="5"/>
        <v>40.188744149693285</v>
      </c>
      <c r="K107" s="40"/>
    </row>
    <row r="108" spans="1:11" x14ac:dyDescent="0.25">
      <c r="A108" s="12" t="s">
        <v>35</v>
      </c>
      <c r="B108" s="5">
        <f t="shared" si="9"/>
        <v>70</v>
      </c>
      <c r="C108" s="43">
        <f t="shared" si="6"/>
        <v>70</v>
      </c>
      <c r="D108" s="10">
        <f t="shared" si="7"/>
        <v>0</v>
      </c>
      <c r="E108" s="10">
        <v>1</v>
      </c>
      <c r="F108" s="23">
        <f>SUM(B109:$B$109)/B108+0.5</f>
        <v>0.5</v>
      </c>
      <c r="G108" s="11">
        <f>$B108*1.0175^(-101)</f>
        <v>12.13729289518635</v>
      </c>
      <c r="H108" s="11">
        <f>G108</f>
        <v>12.13729289518635</v>
      </c>
      <c r="K108" s="40"/>
    </row>
  </sheetData>
  <mergeCells count="3">
    <mergeCell ref="G1:H1"/>
    <mergeCell ref="A2:H2"/>
    <mergeCell ref="A3:H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J235"/>
  <sheetViews>
    <sheetView workbookViewId="0">
      <selection activeCell="A111" sqref="A111:XFD322"/>
    </sheetView>
  </sheetViews>
  <sheetFormatPr defaultRowHeight="10.5" x14ac:dyDescent="0.15"/>
  <cols>
    <col min="1" max="16384" width="9.140625" style="41"/>
  </cols>
  <sheetData>
    <row r="2" spans="1:10" ht="30.75" customHeight="1" x14ac:dyDescent="0.2">
      <c r="A2" s="55" t="s">
        <v>36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3.5" customHeight="1" thickBo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3.5" customHeight="1" x14ac:dyDescent="0.15">
      <c r="A4" s="44" t="s">
        <v>18</v>
      </c>
      <c r="B4" s="57" t="s">
        <v>19</v>
      </c>
      <c r="C4" s="57"/>
      <c r="D4" s="57"/>
      <c r="E4" s="57" t="s">
        <v>19</v>
      </c>
      <c r="F4" s="57"/>
      <c r="G4" s="57"/>
      <c r="H4" s="58" t="s">
        <v>20</v>
      </c>
      <c r="I4" s="59"/>
      <c r="J4" s="60"/>
    </row>
    <row r="5" spans="1:10" ht="13.5" customHeight="1" x14ac:dyDescent="0.15">
      <c r="A5" s="45" t="s">
        <v>21</v>
      </c>
      <c r="B5" s="61" t="s">
        <v>22</v>
      </c>
      <c r="C5" s="61"/>
      <c r="D5" s="61"/>
      <c r="E5" s="61" t="s">
        <v>23</v>
      </c>
      <c r="F5" s="61"/>
      <c r="G5" s="61"/>
      <c r="H5" s="62" t="s">
        <v>24</v>
      </c>
      <c r="I5" s="63"/>
      <c r="J5" s="64"/>
    </row>
    <row r="6" spans="1:10" ht="13.5" customHeight="1" thickBot="1" x14ac:dyDescent="0.2">
      <c r="A6" s="25" t="s">
        <v>25</v>
      </c>
      <c r="B6" s="49" t="s">
        <v>26</v>
      </c>
      <c r="C6" s="49"/>
      <c r="D6" s="49"/>
      <c r="E6" s="50" t="s">
        <v>27</v>
      </c>
      <c r="F6" s="50"/>
      <c r="G6" s="50"/>
      <c r="H6" s="26"/>
      <c r="I6" s="27"/>
      <c r="J6" s="28"/>
    </row>
    <row r="7" spans="1:10" ht="13.5" customHeight="1" thickBot="1" x14ac:dyDescent="0.2">
      <c r="A7" s="29" t="s">
        <v>0</v>
      </c>
      <c r="B7" s="51" t="s">
        <v>28</v>
      </c>
      <c r="C7" s="51"/>
      <c r="D7" s="51"/>
      <c r="E7" s="51" t="s">
        <v>29</v>
      </c>
      <c r="F7" s="51"/>
      <c r="G7" s="51"/>
      <c r="H7" s="51" t="s">
        <v>30</v>
      </c>
      <c r="I7" s="51"/>
      <c r="J7" s="51"/>
    </row>
    <row r="8" spans="1:10" ht="18.75" customHeight="1" thickBot="1" x14ac:dyDescent="0.2">
      <c r="A8" s="30"/>
      <c r="B8" s="31" t="s">
        <v>31</v>
      </c>
      <c r="C8" s="32" t="s">
        <v>10</v>
      </c>
      <c r="D8" s="32" t="s">
        <v>2</v>
      </c>
      <c r="E8" s="31" t="s">
        <v>31</v>
      </c>
      <c r="F8" s="32" t="s">
        <v>10</v>
      </c>
      <c r="G8" s="32" t="s">
        <v>2</v>
      </c>
      <c r="H8" s="31" t="s">
        <v>31</v>
      </c>
      <c r="I8" s="32" t="s">
        <v>10</v>
      </c>
      <c r="J8" s="32" t="s">
        <v>2</v>
      </c>
    </row>
    <row r="9" spans="1:10" ht="13.5" customHeight="1" thickBot="1" x14ac:dyDescent="0.2">
      <c r="A9" s="52" t="s">
        <v>32</v>
      </c>
      <c r="B9" s="53"/>
      <c r="C9" s="53"/>
      <c r="D9" s="53"/>
      <c r="E9" s="53"/>
      <c r="F9" s="53"/>
      <c r="G9" s="53"/>
      <c r="H9" s="53"/>
      <c r="I9" s="53"/>
      <c r="J9" s="54"/>
    </row>
    <row r="10" spans="1:10" ht="13.5" customHeight="1" thickBot="1" x14ac:dyDescent="0.2">
      <c r="A10" s="33">
        <v>0</v>
      </c>
      <c r="B10" s="34">
        <v>5.694986810614212E-3</v>
      </c>
      <c r="C10" s="35">
        <v>5.9944915309222569E-3</v>
      </c>
      <c r="D10" s="35">
        <v>5.3805045973738053E-3</v>
      </c>
      <c r="E10" s="34">
        <v>0.9943050131893858</v>
      </c>
      <c r="F10" s="34">
        <v>0.99400550846907776</v>
      </c>
      <c r="G10" s="35">
        <v>0.99461949540262617</v>
      </c>
      <c r="H10" s="36">
        <v>71.91</v>
      </c>
      <c r="I10" s="37">
        <v>68.34</v>
      </c>
      <c r="J10" s="36">
        <v>75.81</v>
      </c>
    </row>
    <row r="11" spans="1:10" ht="13.5" customHeight="1" thickBot="1" x14ac:dyDescent="0.2">
      <c r="A11" s="33">
        <v>1</v>
      </c>
      <c r="B11" s="34">
        <v>5.8883540531117569E-4</v>
      </c>
      <c r="C11" s="35">
        <v>4.7478885406549809E-4</v>
      </c>
      <c r="D11" s="35">
        <v>7.121296770011133E-4</v>
      </c>
      <c r="E11" s="34">
        <v>0.99941116459468882</v>
      </c>
      <c r="F11" s="34">
        <v>0.99952521114593451</v>
      </c>
      <c r="G11" s="35">
        <v>0.99928787032299893</v>
      </c>
      <c r="H11" s="36">
        <v>71.319999999999993</v>
      </c>
      <c r="I11" s="37">
        <v>67.75</v>
      </c>
      <c r="J11" s="36">
        <v>75.22</v>
      </c>
    </row>
    <row r="12" spans="1:10" ht="13.5" customHeight="1" thickBot="1" x14ac:dyDescent="0.2">
      <c r="A12" s="33">
        <v>2</v>
      </c>
      <c r="B12" s="34">
        <v>2.5939402011879956E-4</v>
      </c>
      <c r="C12" s="35">
        <v>2.7263005753408904E-4</v>
      </c>
      <c r="D12" s="35">
        <v>2.4588984573776628E-4</v>
      </c>
      <c r="E12" s="34">
        <v>0.99974060597988124</v>
      </c>
      <c r="F12" s="34">
        <v>0.99972736994246592</v>
      </c>
      <c r="G12" s="35">
        <v>0.99975411015426219</v>
      </c>
      <c r="H12" s="36">
        <v>70.36</v>
      </c>
      <c r="I12" s="37">
        <v>66.78</v>
      </c>
      <c r="J12" s="36">
        <v>74.27</v>
      </c>
    </row>
    <row r="13" spans="1:10" ht="13.5" customHeight="1" thickBot="1" x14ac:dyDescent="0.2">
      <c r="A13" s="33">
        <v>3</v>
      </c>
      <c r="B13" s="34">
        <v>2.259366264122739E-4</v>
      </c>
      <c r="C13" s="35">
        <v>2.7130791660885607E-4</v>
      </c>
      <c r="D13" s="35">
        <v>1.7832676497068388E-4</v>
      </c>
      <c r="E13" s="34">
        <v>0.99977406337358776</v>
      </c>
      <c r="F13" s="34">
        <v>0.9997286920833911</v>
      </c>
      <c r="G13" s="35">
        <v>0.99982167323502935</v>
      </c>
      <c r="H13" s="36">
        <v>69.38</v>
      </c>
      <c r="I13" s="37">
        <v>65.8</v>
      </c>
      <c r="J13" s="36">
        <v>73.290000000000006</v>
      </c>
    </row>
    <row r="14" spans="1:10" ht="13.5" customHeight="1" thickBot="1" x14ac:dyDescent="0.2">
      <c r="A14" s="33">
        <v>4</v>
      </c>
      <c r="B14" s="34">
        <v>1.2117592890462286E-4</v>
      </c>
      <c r="C14" s="35">
        <v>1.0107939826570453E-4</v>
      </c>
      <c r="D14" s="35">
        <v>1.4219045882389822E-4</v>
      </c>
      <c r="E14" s="34">
        <v>0.99987882407109541</v>
      </c>
      <c r="F14" s="34">
        <v>0.99989892060173424</v>
      </c>
      <c r="G14" s="35">
        <v>0.99985780954117609</v>
      </c>
      <c r="H14" s="36">
        <v>68.400000000000006</v>
      </c>
      <c r="I14" s="37">
        <v>64.819999999999993</v>
      </c>
      <c r="J14" s="36">
        <v>72.31</v>
      </c>
    </row>
    <row r="15" spans="1:10" ht="13.5" customHeight="1" thickBot="1" x14ac:dyDescent="0.2">
      <c r="A15" s="33">
        <v>5</v>
      </c>
      <c r="B15" s="34">
        <v>1.8124897017630581E-4</v>
      </c>
      <c r="C15" s="35">
        <v>2.4080331987510334E-4</v>
      </c>
      <c r="D15" s="35">
        <v>1.184663682442438E-4</v>
      </c>
      <c r="E15" s="34">
        <v>0.99981875102982365</v>
      </c>
      <c r="F15" s="34">
        <v>0.99975919668012492</v>
      </c>
      <c r="G15" s="35">
        <v>0.9998815336317558</v>
      </c>
      <c r="H15" s="36">
        <v>67.41</v>
      </c>
      <c r="I15" s="37">
        <v>63.82</v>
      </c>
      <c r="J15" s="36">
        <v>71.319999999999993</v>
      </c>
    </row>
    <row r="16" spans="1:10" ht="13.5" customHeight="1" thickBot="1" x14ac:dyDescent="0.2">
      <c r="A16" s="33">
        <v>6</v>
      </c>
      <c r="B16" s="34">
        <v>1.6405074089415855E-4</v>
      </c>
      <c r="C16" s="35">
        <v>1.5957489248641618E-4</v>
      </c>
      <c r="D16" s="35">
        <v>1.6878491737978295E-4</v>
      </c>
      <c r="E16" s="34">
        <v>0.99983594925910579</v>
      </c>
      <c r="F16" s="34">
        <v>0.99984042510751359</v>
      </c>
      <c r="G16" s="35">
        <v>0.99983121508262018</v>
      </c>
      <c r="H16" s="36">
        <v>66.42</v>
      </c>
      <c r="I16" s="37">
        <v>62.84</v>
      </c>
      <c r="J16" s="36">
        <v>70.319999999999993</v>
      </c>
    </row>
    <row r="17" spans="1:10" ht="13.5" customHeight="1" thickBot="1" x14ac:dyDescent="0.2">
      <c r="A17" s="33">
        <v>7</v>
      </c>
      <c r="B17" s="34">
        <v>1.7224833288220675E-4</v>
      </c>
      <c r="C17" s="35">
        <v>1.5950616890108226E-4</v>
      </c>
      <c r="D17" s="35">
        <v>1.8573708071964676E-4</v>
      </c>
      <c r="E17" s="34">
        <v>0.99982775166711779</v>
      </c>
      <c r="F17" s="34">
        <v>0.99984049383109896</v>
      </c>
      <c r="G17" s="35">
        <v>0.99981426291928033</v>
      </c>
      <c r="H17" s="36">
        <v>65.430000000000007</v>
      </c>
      <c r="I17" s="37">
        <v>61.85</v>
      </c>
      <c r="J17" s="36">
        <v>69.34</v>
      </c>
    </row>
    <row r="18" spans="1:10" ht="13.5" customHeight="1" thickBot="1" x14ac:dyDescent="0.2">
      <c r="A18" s="33">
        <v>8</v>
      </c>
      <c r="B18" s="34">
        <v>1.406283606042056E-4</v>
      </c>
      <c r="C18" s="35">
        <v>1.774079091671505E-4</v>
      </c>
      <c r="D18" s="35">
        <v>1.0189871267959648E-4</v>
      </c>
      <c r="E18" s="34">
        <v>0.99985937163939576</v>
      </c>
      <c r="F18" s="34">
        <v>0.9998225920908328</v>
      </c>
      <c r="G18" s="35">
        <v>0.99989810128732037</v>
      </c>
      <c r="H18" s="36">
        <v>64.44</v>
      </c>
      <c r="I18" s="37">
        <v>60.86</v>
      </c>
      <c r="J18" s="36">
        <v>68.349999999999994</v>
      </c>
    </row>
    <row r="19" spans="1:10" ht="13.5" customHeight="1" thickBot="1" x14ac:dyDescent="0.2">
      <c r="A19" s="33">
        <v>9</v>
      </c>
      <c r="B19" s="34">
        <v>1.7993039964995359E-4</v>
      </c>
      <c r="C19" s="35">
        <v>2.0679726709457795E-4</v>
      </c>
      <c r="D19" s="35">
        <v>1.514998485001515E-4</v>
      </c>
      <c r="E19" s="34">
        <v>0.99982006960035008</v>
      </c>
      <c r="F19" s="34">
        <v>0.9997932027329054</v>
      </c>
      <c r="G19" s="35">
        <v>0.99984850015149984</v>
      </c>
      <c r="H19" s="36">
        <v>63.45</v>
      </c>
      <c r="I19" s="37">
        <v>59.87</v>
      </c>
      <c r="J19" s="36">
        <v>67.36</v>
      </c>
    </row>
    <row r="20" spans="1:10" ht="13.5" customHeight="1" thickBot="1" x14ac:dyDescent="0.2">
      <c r="A20" s="33">
        <v>10</v>
      </c>
      <c r="B20" s="34">
        <v>9.6154616623530639E-5</v>
      </c>
      <c r="C20" s="35">
        <v>1.0909544292749828E-4</v>
      </c>
      <c r="D20" s="35">
        <v>8.2460625051537892E-5</v>
      </c>
      <c r="E20" s="34">
        <v>0.99990384538337651</v>
      </c>
      <c r="F20" s="34">
        <v>0.99989090455707252</v>
      </c>
      <c r="G20" s="35">
        <v>0.99991753937494843</v>
      </c>
      <c r="H20" s="36">
        <v>62.46</v>
      </c>
      <c r="I20" s="37">
        <v>58.88</v>
      </c>
      <c r="J20" s="36">
        <v>66.37</v>
      </c>
    </row>
    <row r="21" spans="1:10" ht="13.5" customHeight="1" thickBot="1" x14ac:dyDescent="0.2">
      <c r="A21" s="33">
        <v>11</v>
      </c>
      <c r="B21" s="34">
        <v>1.9270941732380578E-4</v>
      </c>
      <c r="C21" s="35">
        <v>1.6504002220538481E-4</v>
      </c>
      <c r="D21" s="35">
        <v>2.2194567087042337E-4</v>
      </c>
      <c r="E21" s="34">
        <v>0.99980729058267614</v>
      </c>
      <c r="F21" s="34">
        <v>0.99983495997779459</v>
      </c>
      <c r="G21" s="35">
        <v>0.99977805432912958</v>
      </c>
      <c r="H21" s="36">
        <v>61.47</v>
      </c>
      <c r="I21" s="37">
        <v>57.89</v>
      </c>
      <c r="J21" s="36">
        <v>65.37</v>
      </c>
    </row>
    <row r="22" spans="1:10" ht="13.5" customHeight="1" thickBot="1" x14ac:dyDescent="0.2">
      <c r="A22" s="33">
        <v>12</v>
      </c>
      <c r="B22" s="34">
        <v>2.0862671465081103E-4</v>
      </c>
      <c r="C22" s="35">
        <v>1.8907028324182816E-4</v>
      </c>
      <c r="D22" s="35">
        <v>2.2917032702605666E-4</v>
      </c>
      <c r="E22" s="34">
        <v>0.99979137328534917</v>
      </c>
      <c r="F22" s="34">
        <v>0.99981092971675822</v>
      </c>
      <c r="G22" s="35">
        <v>0.99977082967297393</v>
      </c>
      <c r="H22" s="36">
        <v>60.48</v>
      </c>
      <c r="I22" s="37">
        <v>56.9</v>
      </c>
      <c r="J22" s="36">
        <v>64.39</v>
      </c>
    </row>
    <row r="23" spans="1:10" ht="13.5" customHeight="1" thickBot="1" x14ac:dyDescent="0.2">
      <c r="A23" s="33">
        <v>13</v>
      </c>
      <c r="B23" s="34">
        <v>2.2681737421086456E-4</v>
      </c>
      <c r="C23" s="35">
        <v>2.9394689849278729E-4</v>
      </c>
      <c r="D23" s="35">
        <v>1.5570139586301392E-4</v>
      </c>
      <c r="E23" s="34">
        <v>0.99977318262578918</v>
      </c>
      <c r="F23" s="34">
        <v>0.99970605310150717</v>
      </c>
      <c r="G23" s="35">
        <v>0.99984429860413704</v>
      </c>
      <c r="H23" s="36">
        <v>59.49</v>
      </c>
      <c r="I23" s="37">
        <v>55.91</v>
      </c>
      <c r="J23" s="36">
        <v>63.4</v>
      </c>
    </row>
    <row r="24" spans="1:10" ht="13.5" customHeight="1" thickBot="1" x14ac:dyDescent="0.2">
      <c r="A24" s="33">
        <v>14</v>
      </c>
      <c r="B24" s="34">
        <v>2.5822303427715156E-4</v>
      </c>
      <c r="C24" s="35">
        <v>2.7249606394574302E-4</v>
      </c>
      <c r="D24" s="35">
        <v>2.429523570427839E-4</v>
      </c>
      <c r="E24" s="34">
        <v>0.99974177696572286</v>
      </c>
      <c r="F24" s="34">
        <v>0.99972750393605425</v>
      </c>
      <c r="G24" s="35">
        <v>0.99975704764295725</v>
      </c>
      <c r="H24" s="36">
        <v>58.5</v>
      </c>
      <c r="I24" s="37">
        <v>54.92</v>
      </c>
      <c r="J24" s="36">
        <v>62.41</v>
      </c>
    </row>
    <row r="25" spans="1:10" ht="13.5" customHeight="1" thickBot="1" x14ac:dyDescent="0.2">
      <c r="A25" s="33">
        <v>15</v>
      </c>
      <c r="B25" s="34">
        <v>3.2312135226285923E-4</v>
      </c>
      <c r="C25" s="35">
        <v>3.8993651833481508E-4</v>
      </c>
      <c r="D25" s="35">
        <v>2.5134258832597457E-4</v>
      </c>
      <c r="E25" s="34">
        <v>0.99967687864773713</v>
      </c>
      <c r="F25" s="34">
        <v>0.99961006348166515</v>
      </c>
      <c r="G25" s="35">
        <v>0.99974865741167407</v>
      </c>
      <c r="H25" s="36">
        <v>57.52</v>
      </c>
      <c r="I25" s="37">
        <v>53.94</v>
      </c>
      <c r="J25" s="36">
        <v>61.43</v>
      </c>
    </row>
    <row r="26" spans="1:10" ht="13.5" customHeight="1" thickBot="1" x14ac:dyDescent="0.2">
      <c r="A26" s="33">
        <v>16</v>
      </c>
      <c r="B26" s="34">
        <v>3.2628338129977915E-4</v>
      </c>
      <c r="C26" s="35">
        <v>3.8885288399222292E-4</v>
      </c>
      <c r="D26" s="35">
        <v>2.5947965679490727E-4</v>
      </c>
      <c r="E26" s="34">
        <v>0.99967371661870019</v>
      </c>
      <c r="F26" s="34">
        <v>0.99961114711600774</v>
      </c>
      <c r="G26" s="35">
        <v>0.99974052034320504</v>
      </c>
      <c r="H26" s="36">
        <v>56.54</v>
      </c>
      <c r="I26" s="37">
        <v>52.96</v>
      </c>
      <c r="J26" s="36">
        <v>60.44</v>
      </c>
    </row>
    <row r="27" spans="1:10" ht="13.5" customHeight="1" thickBot="1" x14ac:dyDescent="0.2">
      <c r="A27" s="33">
        <v>17</v>
      </c>
      <c r="B27" s="34">
        <v>4.8193185827760996E-4</v>
      </c>
      <c r="C27" s="35">
        <v>5.6734275011054841E-4</v>
      </c>
      <c r="D27" s="35">
        <v>3.9096862476786239E-4</v>
      </c>
      <c r="E27" s="34">
        <v>0.99951806814172239</v>
      </c>
      <c r="F27" s="34">
        <v>0.9994326572498895</v>
      </c>
      <c r="G27" s="35">
        <v>0.99960903137523216</v>
      </c>
      <c r="H27" s="36">
        <v>55.56</v>
      </c>
      <c r="I27" s="37">
        <v>51.98</v>
      </c>
      <c r="J27" s="36">
        <v>59.46</v>
      </c>
    </row>
    <row r="28" spans="1:10" ht="13.5" customHeight="1" thickBot="1" x14ac:dyDescent="0.2">
      <c r="A28" s="33">
        <v>18</v>
      </c>
      <c r="B28" s="34">
        <v>5.8289952157400805E-4</v>
      </c>
      <c r="C28" s="35">
        <v>7.1360194935166652E-4</v>
      </c>
      <c r="D28" s="35">
        <v>4.4397990990907663E-4</v>
      </c>
      <c r="E28" s="34">
        <v>0.99941710047842602</v>
      </c>
      <c r="F28" s="34">
        <v>0.99928639805064834</v>
      </c>
      <c r="G28" s="35">
        <v>0.99955602009009092</v>
      </c>
      <c r="H28" s="36">
        <v>54.58</v>
      </c>
      <c r="I28" s="37">
        <v>51.01</v>
      </c>
      <c r="J28" s="36">
        <v>58.48</v>
      </c>
    </row>
    <row r="29" spans="1:10" ht="13.5" customHeight="1" thickBot="1" x14ac:dyDescent="0.2">
      <c r="A29" s="33">
        <v>19</v>
      </c>
      <c r="B29" s="34">
        <v>5.9247738865590954E-4</v>
      </c>
      <c r="C29" s="35">
        <v>8.6220833108799919E-4</v>
      </c>
      <c r="D29" s="35">
        <v>3.0563514804202483E-4</v>
      </c>
      <c r="E29" s="34">
        <v>0.99940752261134413</v>
      </c>
      <c r="F29" s="34">
        <v>0.99913779166891203</v>
      </c>
      <c r="G29" s="35">
        <v>0.99969436485195795</v>
      </c>
      <c r="H29" s="36">
        <v>53.61</v>
      </c>
      <c r="I29" s="37">
        <v>50.04</v>
      </c>
      <c r="J29" s="36">
        <v>57.5</v>
      </c>
    </row>
    <row r="30" spans="1:10" ht="13.5" customHeight="1" thickBot="1" x14ac:dyDescent="0.2">
      <c r="A30" s="33">
        <v>20</v>
      </c>
      <c r="B30" s="34">
        <v>6.9252717014930889E-4</v>
      </c>
      <c r="C30" s="35">
        <v>1.0073935490834518E-3</v>
      </c>
      <c r="D30" s="35">
        <v>3.6046291026370705E-4</v>
      </c>
      <c r="E30" s="34">
        <v>0.99930747282985066</v>
      </c>
      <c r="F30" s="34">
        <v>0.99899260645091659</v>
      </c>
      <c r="G30" s="35">
        <v>0.9996395370897363</v>
      </c>
      <c r="H30" s="36">
        <v>52.65</v>
      </c>
      <c r="I30" s="37">
        <v>49.09</v>
      </c>
      <c r="J30" s="36">
        <v>56.52</v>
      </c>
    </row>
    <row r="31" spans="1:10" ht="13.5" customHeight="1" thickBot="1" x14ac:dyDescent="0.2">
      <c r="A31" s="33">
        <v>21</v>
      </c>
      <c r="B31" s="34">
        <v>6.8793844761258201E-4</v>
      </c>
      <c r="C31" s="35">
        <v>8.6783263227806066E-4</v>
      </c>
      <c r="D31" s="35">
        <v>4.99884286044897E-4</v>
      </c>
      <c r="E31" s="34">
        <v>0.99931206155238739</v>
      </c>
      <c r="F31" s="34">
        <v>0.99913216736772192</v>
      </c>
      <c r="G31" s="35">
        <v>0.99950011571395514</v>
      </c>
      <c r="H31" s="36">
        <v>51.68</v>
      </c>
      <c r="I31" s="37">
        <v>48.14</v>
      </c>
      <c r="J31" s="36">
        <v>55.54</v>
      </c>
    </row>
    <row r="32" spans="1:10" ht="13.5" customHeight="1" thickBot="1" x14ac:dyDescent="0.2">
      <c r="A32" s="33">
        <v>22</v>
      </c>
      <c r="B32" s="34">
        <v>7.1309721892084618E-4</v>
      </c>
      <c r="C32" s="35">
        <v>9.4840158544114096E-4</v>
      </c>
      <c r="D32" s="35">
        <v>4.6730282157443669E-4</v>
      </c>
      <c r="E32" s="34">
        <v>0.99928690278107912</v>
      </c>
      <c r="F32" s="34">
        <v>0.99905159841455882</v>
      </c>
      <c r="G32" s="35">
        <v>0.99953269717842552</v>
      </c>
      <c r="H32" s="36">
        <v>50.72</v>
      </c>
      <c r="I32" s="37">
        <v>47.18</v>
      </c>
      <c r="J32" s="36">
        <v>54.57</v>
      </c>
    </row>
    <row r="33" spans="1:10" ht="13.5" customHeight="1" thickBot="1" x14ac:dyDescent="0.2">
      <c r="A33" s="33">
        <v>23</v>
      </c>
      <c r="B33" s="34">
        <v>8.279169799111179E-4</v>
      </c>
      <c r="C33" s="35">
        <v>1.2623449914606075E-3</v>
      </c>
      <c r="D33" s="35">
        <v>3.7098506296983307E-4</v>
      </c>
      <c r="E33" s="34">
        <v>0.99917208302008886</v>
      </c>
      <c r="F33" s="34">
        <v>0.99873765500853939</v>
      </c>
      <c r="G33" s="35">
        <v>0.99962901493703016</v>
      </c>
      <c r="H33" s="36">
        <v>49.75</v>
      </c>
      <c r="I33" s="37">
        <v>46.22</v>
      </c>
      <c r="J33" s="36">
        <v>53.6</v>
      </c>
    </row>
    <row r="34" spans="1:10" ht="13.5" customHeight="1" thickBot="1" x14ac:dyDescent="0.2">
      <c r="A34" s="33">
        <v>24</v>
      </c>
      <c r="B34" s="34">
        <v>1.060003042601326E-3</v>
      </c>
      <c r="C34" s="35">
        <v>1.4683727759873377E-3</v>
      </c>
      <c r="D34" s="35">
        <v>6.2692754942110323E-4</v>
      </c>
      <c r="E34" s="34">
        <v>0.99893999695739866</v>
      </c>
      <c r="F34" s="34">
        <v>0.99853162722401267</v>
      </c>
      <c r="G34" s="35">
        <v>0.99937307245057894</v>
      </c>
      <c r="H34" s="36">
        <v>48.79</v>
      </c>
      <c r="I34" s="37">
        <v>45.28</v>
      </c>
      <c r="J34" s="36">
        <v>52.62</v>
      </c>
    </row>
    <row r="35" spans="1:10" ht="13.5" customHeight="1" thickBot="1" x14ac:dyDescent="0.2">
      <c r="A35" s="33">
        <v>25</v>
      </c>
      <c r="B35" s="34">
        <v>8.034747921599766E-4</v>
      </c>
      <c r="C35" s="35">
        <v>1.1202115547067249E-3</v>
      </c>
      <c r="D35" s="35">
        <v>4.6750362802294666E-4</v>
      </c>
      <c r="E35" s="34">
        <v>0.99919652520783997</v>
      </c>
      <c r="F35" s="34">
        <v>0.99887978844529324</v>
      </c>
      <c r="G35" s="35">
        <v>0.99953249637197705</v>
      </c>
      <c r="H35" s="36">
        <v>47.85</v>
      </c>
      <c r="I35" s="37">
        <v>44.35</v>
      </c>
      <c r="J35" s="36">
        <v>51.65</v>
      </c>
    </row>
    <row r="36" spans="1:10" ht="13.5" customHeight="1" thickBot="1" x14ac:dyDescent="0.2">
      <c r="A36" s="33">
        <v>26</v>
      </c>
      <c r="B36" s="34">
        <v>7.8464618770179839E-4</v>
      </c>
      <c r="C36" s="35">
        <v>1.0364241609795086E-3</v>
      </c>
      <c r="D36" s="35">
        <v>5.1898464361509872E-4</v>
      </c>
      <c r="E36" s="34">
        <v>0.9992153538122982</v>
      </c>
      <c r="F36" s="34">
        <v>0.99896357583902051</v>
      </c>
      <c r="G36" s="35">
        <v>0.99948101535638489</v>
      </c>
      <c r="H36" s="36">
        <v>46.88</v>
      </c>
      <c r="I36" s="37">
        <v>43.39</v>
      </c>
      <c r="J36" s="36">
        <v>50.67</v>
      </c>
    </row>
    <row r="37" spans="1:10" ht="13.5" customHeight="1" thickBot="1" x14ac:dyDescent="0.2">
      <c r="A37" s="33">
        <v>27</v>
      </c>
      <c r="B37" s="34">
        <v>1.1049348088462781E-3</v>
      </c>
      <c r="C37" s="35">
        <v>1.52019630360964E-3</v>
      </c>
      <c r="D37" s="35">
        <v>6.6508562977483346E-4</v>
      </c>
      <c r="E37" s="34">
        <v>0.99889506519115367</v>
      </c>
      <c r="F37" s="34">
        <v>0.99847980369639033</v>
      </c>
      <c r="G37" s="35">
        <v>0.99933491437022515</v>
      </c>
      <c r="H37" s="36">
        <v>45.92</v>
      </c>
      <c r="I37" s="37">
        <v>42.44</v>
      </c>
      <c r="J37" s="36">
        <v>49.7</v>
      </c>
    </row>
    <row r="38" spans="1:10" ht="13.5" customHeight="1" thickBot="1" x14ac:dyDescent="0.2">
      <c r="A38" s="33">
        <v>28</v>
      </c>
      <c r="B38" s="34">
        <v>1.1125105787836286E-3</v>
      </c>
      <c r="C38" s="35">
        <v>1.3873153136488704E-3</v>
      </c>
      <c r="D38" s="35">
        <v>8.2010234877312688E-4</v>
      </c>
      <c r="E38" s="34">
        <v>0.99888748942121641</v>
      </c>
      <c r="F38" s="34">
        <v>0.99861268468635112</v>
      </c>
      <c r="G38" s="35">
        <v>0.99917989765122683</v>
      </c>
      <c r="H38" s="36">
        <v>44.97</v>
      </c>
      <c r="I38" s="37">
        <v>41.5</v>
      </c>
      <c r="J38" s="36">
        <v>48.73</v>
      </c>
    </row>
    <row r="39" spans="1:10" ht="13.5" customHeight="1" thickBot="1" x14ac:dyDescent="0.2">
      <c r="A39" s="33">
        <v>29</v>
      </c>
      <c r="B39" s="34">
        <v>1.1624484442937567E-3</v>
      </c>
      <c r="C39" s="35">
        <v>1.5731212746612016E-3</v>
      </c>
      <c r="D39" s="35">
        <v>7.2407391716286268E-4</v>
      </c>
      <c r="E39" s="34">
        <v>0.99883755155570619</v>
      </c>
      <c r="F39" s="34">
        <v>0.99842687872533875</v>
      </c>
      <c r="G39" s="35">
        <v>0.99927592608283711</v>
      </c>
      <c r="H39" s="36">
        <v>44.02</v>
      </c>
      <c r="I39" s="37">
        <v>40.56</v>
      </c>
      <c r="J39" s="36">
        <v>47.77</v>
      </c>
    </row>
    <row r="40" spans="1:10" ht="13.5" customHeight="1" thickBot="1" x14ac:dyDescent="0.2">
      <c r="A40" s="33">
        <v>30</v>
      </c>
      <c r="B40" s="34">
        <v>1.0293682947610022E-3</v>
      </c>
      <c r="C40" s="35">
        <v>1.4706676021371903E-3</v>
      </c>
      <c r="D40" s="35">
        <v>5.5985013242608906E-4</v>
      </c>
      <c r="E40" s="34">
        <v>0.99897063170523903</v>
      </c>
      <c r="F40" s="34">
        <v>0.99852933239786279</v>
      </c>
      <c r="G40" s="35">
        <v>0.9994401498675739</v>
      </c>
      <c r="H40" s="36">
        <v>43.07</v>
      </c>
      <c r="I40" s="37">
        <v>39.619999999999997</v>
      </c>
      <c r="J40" s="36">
        <v>46.8</v>
      </c>
    </row>
    <row r="41" spans="1:10" ht="13.5" customHeight="1" thickBot="1" x14ac:dyDescent="0.2">
      <c r="A41" s="33">
        <v>31</v>
      </c>
      <c r="B41" s="34">
        <v>1.2355821791529469E-3</v>
      </c>
      <c r="C41" s="35">
        <v>1.6924610263835869E-3</v>
      </c>
      <c r="D41" s="35">
        <v>7.4848798743609452E-4</v>
      </c>
      <c r="E41" s="34">
        <v>0.99876441782084702</v>
      </c>
      <c r="F41" s="34">
        <v>0.99830753897361646</v>
      </c>
      <c r="G41" s="35">
        <v>0.9992515120125639</v>
      </c>
      <c r="H41" s="36">
        <v>42.11</v>
      </c>
      <c r="I41" s="37">
        <v>38.68</v>
      </c>
      <c r="J41" s="36">
        <v>45.83</v>
      </c>
    </row>
    <row r="42" spans="1:10" ht="13.5" customHeight="1" thickBot="1" x14ac:dyDescent="0.2">
      <c r="A42" s="33">
        <v>32</v>
      </c>
      <c r="B42" s="34">
        <v>1.3409236995961852E-3</v>
      </c>
      <c r="C42" s="35">
        <v>1.8065118170996512E-3</v>
      </c>
      <c r="D42" s="35">
        <v>8.4823011090292199E-4</v>
      </c>
      <c r="E42" s="34">
        <v>0.99865907630040385</v>
      </c>
      <c r="F42" s="34">
        <v>0.99819348818290032</v>
      </c>
      <c r="G42" s="35">
        <v>0.99915176988909704</v>
      </c>
      <c r="H42" s="36">
        <v>41.17</v>
      </c>
      <c r="I42" s="37">
        <v>37.75</v>
      </c>
      <c r="J42" s="36">
        <v>44.86</v>
      </c>
    </row>
    <row r="43" spans="1:10" ht="13.5" customHeight="1" thickBot="1" x14ac:dyDescent="0.2">
      <c r="A43" s="33">
        <v>33</v>
      </c>
      <c r="B43" s="34">
        <v>1.4469868450283094E-3</v>
      </c>
      <c r="C43" s="35">
        <v>1.9520810578420209E-3</v>
      </c>
      <c r="D43" s="35">
        <v>9.0693369445031123E-4</v>
      </c>
      <c r="E43" s="34">
        <v>0.99855301315497169</v>
      </c>
      <c r="F43" s="34">
        <v>0.99804791894215794</v>
      </c>
      <c r="G43" s="35">
        <v>0.99909306630554973</v>
      </c>
      <c r="H43" s="36">
        <v>40.22</v>
      </c>
      <c r="I43" s="37">
        <v>36.81</v>
      </c>
      <c r="J43" s="36">
        <v>43.9</v>
      </c>
    </row>
    <row r="44" spans="1:10" ht="13.5" customHeight="1" thickBot="1" x14ac:dyDescent="0.2">
      <c r="A44" s="33">
        <v>34</v>
      </c>
      <c r="B44" s="34">
        <v>1.497675051871058E-3</v>
      </c>
      <c r="C44" s="35">
        <v>2.0423852305715235E-3</v>
      </c>
      <c r="D44" s="35">
        <v>9.1714511069941487E-4</v>
      </c>
      <c r="E44" s="34">
        <v>0.99850232494812896</v>
      </c>
      <c r="F44" s="34">
        <v>0.99795761476942846</v>
      </c>
      <c r="G44" s="35">
        <v>0.9990828548893006</v>
      </c>
      <c r="H44" s="36">
        <v>39.28</v>
      </c>
      <c r="I44" s="37">
        <v>35.880000000000003</v>
      </c>
      <c r="J44" s="36">
        <v>42.94</v>
      </c>
    </row>
    <row r="45" spans="1:10" ht="13.5" customHeight="1" thickBot="1" x14ac:dyDescent="0.2">
      <c r="A45" s="33">
        <v>35</v>
      </c>
      <c r="B45" s="34">
        <v>1.5151381682684262E-3</v>
      </c>
      <c r="C45" s="35">
        <v>2.0834519269084077E-3</v>
      </c>
      <c r="D45" s="35">
        <v>9.0968082332179047E-4</v>
      </c>
      <c r="E45" s="34">
        <v>0.99848486183173157</v>
      </c>
      <c r="F45" s="34">
        <v>0.9979165480730916</v>
      </c>
      <c r="G45" s="35">
        <v>0.99909031917667823</v>
      </c>
      <c r="H45" s="36">
        <v>38.340000000000003</v>
      </c>
      <c r="I45" s="37">
        <v>34.96</v>
      </c>
      <c r="J45" s="36">
        <v>41.98</v>
      </c>
    </row>
    <row r="46" spans="1:10" ht="13.5" customHeight="1" thickBot="1" x14ac:dyDescent="0.2">
      <c r="A46" s="33">
        <v>36</v>
      </c>
      <c r="B46" s="34">
        <v>1.8519754889012095E-3</v>
      </c>
      <c r="C46" s="35">
        <v>2.4818772425333115E-3</v>
      </c>
      <c r="D46" s="35">
        <v>1.1778421451149599E-3</v>
      </c>
      <c r="E46" s="34">
        <v>0.99814802451109874</v>
      </c>
      <c r="F46" s="34">
        <v>0.99751812275746665</v>
      </c>
      <c r="G46" s="35">
        <v>0.99882215785488504</v>
      </c>
      <c r="H46" s="36">
        <v>37.39</v>
      </c>
      <c r="I46" s="37">
        <v>34.03</v>
      </c>
      <c r="J46" s="36">
        <v>41.02</v>
      </c>
    </row>
    <row r="47" spans="1:10" ht="13.5" customHeight="1" thickBot="1" x14ac:dyDescent="0.2">
      <c r="A47" s="33">
        <v>37</v>
      </c>
      <c r="B47" s="34">
        <v>2.1448094162930158E-3</v>
      </c>
      <c r="C47" s="35">
        <v>2.7690469677260875E-3</v>
      </c>
      <c r="D47" s="35">
        <v>1.4708009837488547E-3</v>
      </c>
      <c r="E47" s="34">
        <v>0.99785519058370697</v>
      </c>
      <c r="F47" s="34">
        <v>0.99723095303227394</v>
      </c>
      <c r="G47" s="35">
        <v>0.99852919901625115</v>
      </c>
      <c r="H47" s="36">
        <v>36.46</v>
      </c>
      <c r="I47" s="37">
        <v>33.11</v>
      </c>
      <c r="J47" s="36">
        <v>40.07</v>
      </c>
    </row>
    <row r="48" spans="1:10" ht="13.5" customHeight="1" thickBot="1" x14ac:dyDescent="0.2">
      <c r="A48" s="33">
        <v>38</v>
      </c>
      <c r="B48" s="34">
        <v>2.4033084207567838E-3</v>
      </c>
      <c r="C48" s="35">
        <v>3.2813147355337659E-3</v>
      </c>
      <c r="D48" s="35">
        <v>1.4553175753454887E-3</v>
      </c>
      <c r="E48" s="34">
        <v>0.99759669157924324</v>
      </c>
      <c r="F48" s="34">
        <v>0.99671868526446628</v>
      </c>
      <c r="G48" s="35">
        <v>0.99854468242465455</v>
      </c>
      <c r="H48" s="36">
        <v>35.54</v>
      </c>
      <c r="I48" s="37">
        <v>32.200000000000003</v>
      </c>
      <c r="J48" s="36">
        <v>39.119999999999997</v>
      </c>
    </row>
    <row r="49" spans="1:10" ht="13.5" customHeight="1" thickBot="1" x14ac:dyDescent="0.2">
      <c r="A49" s="33">
        <v>39</v>
      </c>
      <c r="B49" s="34">
        <v>2.7297465600928114E-3</v>
      </c>
      <c r="C49" s="35">
        <v>3.658509869213749E-3</v>
      </c>
      <c r="D49" s="35">
        <v>1.7268603667804107E-3</v>
      </c>
      <c r="E49" s="34">
        <v>0.99727025343990716</v>
      </c>
      <c r="F49" s="34">
        <v>0.99634149013078621</v>
      </c>
      <c r="G49" s="35">
        <v>0.99827313963321962</v>
      </c>
      <c r="H49" s="36">
        <v>34.619999999999997</v>
      </c>
      <c r="I49" s="37">
        <v>31.31</v>
      </c>
      <c r="J49" s="36">
        <v>38.18</v>
      </c>
    </row>
    <row r="50" spans="1:10" ht="13.5" customHeight="1" thickBot="1" x14ac:dyDescent="0.2">
      <c r="A50" s="33">
        <v>40</v>
      </c>
      <c r="B50" s="34">
        <v>2.9495317827382696E-3</v>
      </c>
      <c r="C50" s="35">
        <v>3.8043857905116041E-3</v>
      </c>
      <c r="D50" s="35">
        <v>2.0278099652375433E-3</v>
      </c>
      <c r="E50" s="34">
        <v>0.99705046821726173</v>
      </c>
      <c r="F50" s="34">
        <v>0.99619561420948843</v>
      </c>
      <c r="G50" s="35">
        <v>0.99797219003476245</v>
      </c>
      <c r="H50" s="36">
        <v>33.72</v>
      </c>
      <c r="I50" s="37">
        <v>30.42</v>
      </c>
      <c r="J50" s="36">
        <v>37.25</v>
      </c>
    </row>
    <row r="51" spans="1:10" ht="13.5" customHeight="1" thickBot="1" x14ac:dyDescent="0.2">
      <c r="A51" s="33">
        <v>41</v>
      </c>
      <c r="B51" s="34">
        <v>3.0660151384497461E-3</v>
      </c>
      <c r="C51" s="35">
        <v>3.9775101421219384E-3</v>
      </c>
      <c r="D51" s="35">
        <v>2.0881565209496574E-3</v>
      </c>
      <c r="E51" s="34">
        <v>0.99693398486155027</v>
      </c>
      <c r="F51" s="34">
        <v>0.99602248985787811</v>
      </c>
      <c r="G51" s="35">
        <v>0.99791184347905038</v>
      </c>
      <c r="H51" s="36">
        <v>32.81</v>
      </c>
      <c r="I51" s="37">
        <v>29.53</v>
      </c>
      <c r="J51" s="36">
        <v>36.32</v>
      </c>
    </row>
    <row r="52" spans="1:10" ht="13.5" customHeight="1" thickBot="1" x14ac:dyDescent="0.2">
      <c r="A52" s="33">
        <v>42</v>
      </c>
      <c r="B52" s="34">
        <v>3.4409803368788253E-3</v>
      </c>
      <c r="C52" s="35">
        <v>4.450569080794161E-3</v>
      </c>
      <c r="D52" s="35">
        <v>2.363667060611177E-3</v>
      </c>
      <c r="E52" s="34">
        <v>0.99655901966312121</v>
      </c>
      <c r="F52" s="34">
        <v>0.99554943091920589</v>
      </c>
      <c r="G52" s="35">
        <v>0.9976363329393888</v>
      </c>
      <c r="H52" s="36">
        <v>31.91</v>
      </c>
      <c r="I52" s="37">
        <v>28.65</v>
      </c>
      <c r="J52" s="36">
        <v>35.39</v>
      </c>
    </row>
    <row r="53" spans="1:10" ht="13.5" customHeight="1" thickBot="1" x14ac:dyDescent="0.2">
      <c r="A53" s="33">
        <v>43</v>
      </c>
      <c r="B53" s="34">
        <v>3.6311922500276454E-3</v>
      </c>
      <c r="C53" s="35">
        <v>4.9339312645446101E-3</v>
      </c>
      <c r="D53" s="35">
        <v>2.248060782473609E-3</v>
      </c>
      <c r="E53" s="34">
        <v>0.99636880774997238</v>
      </c>
      <c r="F53" s="34">
        <v>0.99506606873545544</v>
      </c>
      <c r="G53" s="35">
        <v>0.99775193921752636</v>
      </c>
      <c r="H53" s="36">
        <v>31.02</v>
      </c>
      <c r="I53" s="37">
        <v>27.78</v>
      </c>
      <c r="J53" s="36">
        <v>34.479999999999997</v>
      </c>
    </row>
    <row r="54" spans="1:10" ht="13.5" customHeight="1" thickBot="1" x14ac:dyDescent="0.2">
      <c r="A54" s="33">
        <v>44</v>
      </c>
      <c r="B54" s="34">
        <v>3.9238581096826082E-3</v>
      </c>
      <c r="C54" s="35">
        <v>5.1591384531362002E-3</v>
      </c>
      <c r="D54" s="35">
        <v>2.6182327959427699E-3</v>
      </c>
      <c r="E54" s="34">
        <v>0.99607614189031735</v>
      </c>
      <c r="F54" s="34">
        <v>0.9948408615468638</v>
      </c>
      <c r="G54" s="35">
        <v>0.99738176720405725</v>
      </c>
      <c r="H54" s="36">
        <v>30.13</v>
      </c>
      <c r="I54" s="37">
        <v>26.91</v>
      </c>
      <c r="J54" s="36">
        <v>33.549999999999997</v>
      </c>
    </row>
    <row r="55" spans="1:10" ht="13.5" customHeight="1" thickBot="1" x14ac:dyDescent="0.2">
      <c r="A55" s="33">
        <v>45</v>
      </c>
      <c r="B55" s="34">
        <v>4.4563104890162743E-3</v>
      </c>
      <c r="C55" s="35">
        <v>5.884041331802526E-3</v>
      </c>
      <c r="D55" s="35">
        <v>2.9525575396025638E-3</v>
      </c>
      <c r="E55" s="34">
        <v>0.99554368951098371</v>
      </c>
      <c r="F55" s="34">
        <v>0.99411595866819746</v>
      </c>
      <c r="G55" s="35">
        <v>0.99704744246039745</v>
      </c>
      <c r="H55" s="36">
        <v>29.25</v>
      </c>
      <c r="I55" s="37">
        <v>26.05</v>
      </c>
      <c r="J55" s="36">
        <v>32.64</v>
      </c>
    </row>
    <row r="56" spans="1:10" ht="13.5" customHeight="1" thickBot="1" x14ac:dyDescent="0.2">
      <c r="A56" s="33">
        <v>46</v>
      </c>
      <c r="B56" s="34">
        <v>5.0797383982919744E-3</v>
      </c>
      <c r="C56" s="35">
        <v>6.8088071873881675E-3</v>
      </c>
      <c r="D56" s="35">
        <v>3.2673609397364397E-3</v>
      </c>
      <c r="E56" s="34">
        <v>0.99492026160170799</v>
      </c>
      <c r="F56" s="34">
        <v>0.99319119281261181</v>
      </c>
      <c r="G56" s="35">
        <v>0.99673263906026355</v>
      </c>
      <c r="H56" s="36">
        <v>28.38</v>
      </c>
      <c r="I56" s="37">
        <v>25.2</v>
      </c>
      <c r="J56" s="36">
        <v>31.74</v>
      </c>
    </row>
    <row r="57" spans="1:10" ht="13.5" customHeight="1" thickBot="1" x14ac:dyDescent="0.2">
      <c r="A57" s="33">
        <v>47</v>
      </c>
      <c r="B57" s="34">
        <v>5.6978533386163261E-3</v>
      </c>
      <c r="C57" s="35">
        <v>7.5186896541878621E-3</v>
      </c>
      <c r="D57" s="35">
        <v>3.7964619359968197E-3</v>
      </c>
      <c r="E57" s="34">
        <v>0.99430214666138372</v>
      </c>
      <c r="F57" s="34">
        <v>0.99248131034581211</v>
      </c>
      <c r="G57" s="35">
        <v>0.99620353806400319</v>
      </c>
      <c r="H57" s="36">
        <v>27.52</v>
      </c>
      <c r="I57" s="37">
        <v>24.37</v>
      </c>
      <c r="J57" s="36">
        <v>30.84</v>
      </c>
    </row>
    <row r="58" spans="1:10" ht="13.5" customHeight="1" thickBot="1" x14ac:dyDescent="0.2">
      <c r="A58" s="33">
        <v>48</v>
      </c>
      <c r="B58" s="34">
        <v>6.0901737003825167E-3</v>
      </c>
      <c r="C58" s="35">
        <v>8.2593027771905581E-3</v>
      </c>
      <c r="D58" s="35">
        <v>3.8306327713706289E-3</v>
      </c>
      <c r="E58" s="34">
        <v>0.99390982629961744</v>
      </c>
      <c r="F58" s="34">
        <v>0.99174069722280944</v>
      </c>
      <c r="G58" s="35">
        <v>0.99616936722862937</v>
      </c>
      <c r="H58" s="36">
        <v>26.68</v>
      </c>
      <c r="I58" s="37">
        <v>23.55</v>
      </c>
      <c r="J58" s="36">
        <v>29.95</v>
      </c>
    </row>
    <row r="59" spans="1:10" ht="13.5" customHeight="1" thickBot="1" x14ac:dyDescent="0.2">
      <c r="A59" s="33">
        <v>49</v>
      </c>
      <c r="B59" s="34">
        <v>6.7484726320601804E-3</v>
      </c>
      <c r="C59" s="35">
        <v>9.3713750788579336E-3</v>
      </c>
      <c r="D59" s="35">
        <v>4.0123129179492623E-3</v>
      </c>
      <c r="E59" s="34">
        <v>0.99325152736793987</v>
      </c>
      <c r="F59" s="34">
        <v>0.99062862492114212</v>
      </c>
      <c r="G59" s="35">
        <v>0.99598768708205077</v>
      </c>
      <c r="H59" s="36">
        <v>25.84</v>
      </c>
      <c r="I59" s="37">
        <v>22.74</v>
      </c>
      <c r="J59" s="36">
        <v>29.07</v>
      </c>
    </row>
    <row r="60" spans="1:10" ht="13.5" customHeight="1" thickBot="1" x14ac:dyDescent="0.2">
      <c r="A60" s="33">
        <v>50</v>
      </c>
      <c r="B60" s="34">
        <v>7.6782885131147028E-3</v>
      </c>
      <c r="C60" s="35">
        <v>1.0523007674293651E-2</v>
      </c>
      <c r="D60" s="35">
        <v>4.7089448788901703E-3</v>
      </c>
      <c r="E60" s="34">
        <v>0.99232171148688531</v>
      </c>
      <c r="F60" s="34">
        <v>0.98947699232570629</v>
      </c>
      <c r="G60" s="35">
        <v>0.99529105512110982</v>
      </c>
      <c r="H60" s="36">
        <v>25.01</v>
      </c>
      <c r="I60" s="37">
        <v>21.95</v>
      </c>
      <c r="J60" s="36">
        <v>28.18</v>
      </c>
    </row>
    <row r="61" spans="1:10" ht="13.5" customHeight="1" thickBot="1" x14ac:dyDescent="0.2">
      <c r="A61" s="33">
        <v>51</v>
      </c>
      <c r="B61" s="34">
        <v>8.4637009592194428E-3</v>
      </c>
      <c r="C61" s="35">
        <v>1.1674069415510397E-2</v>
      </c>
      <c r="D61" s="35">
        <v>5.1470513588418631E-3</v>
      </c>
      <c r="E61" s="34">
        <v>0.99153629904078056</v>
      </c>
      <c r="F61" s="34">
        <v>0.98832593058448959</v>
      </c>
      <c r="G61" s="35">
        <v>0.99485294864115814</v>
      </c>
      <c r="H61" s="36">
        <v>24.2</v>
      </c>
      <c r="I61" s="37">
        <v>21.18</v>
      </c>
      <c r="J61" s="36">
        <v>27.31</v>
      </c>
    </row>
    <row r="62" spans="1:10" ht="13.5" customHeight="1" thickBot="1" x14ac:dyDescent="0.2">
      <c r="A62" s="33">
        <v>52</v>
      </c>
      <c r="B62" s="34">
        <v>8.9378018972607765E-3</v>
      </c>
      <c r="C62" s="35">
        <v>1.2157355199895937E-2</v>
      </c>
      <c r="D62" s="35">
        <v>5.6502370443027626E-3</v>
      </c>
      <c r="E62" s="34">
        <v>0.99106219810273921</v>
      </c>
      <c r="F62" s="34">
        <v>0.98784264480010409</v>
      </c>
      <c r="G62" s="35">
        <v>0.99434976295569721</v>
      </c>
      <c r="H62" s="36">
        <v>23.4</v>
      </c>
      <c r="I62" s="37">
        <v>20.420000000000002</v>
      </c>
      <c r="J62" s="36">
        <v>26.45</v>
      </c>
    </row>
    <row r="63" spans="1:10" ht="13.5" customHeight="1" thickBot="1" x14ac:dyDescent="0.2">
      <c r="A63" s="33">
        <v>53</v>
      </c>
      <c r="B63" s="34">
        <v>9.9680814800276827E-3</v>
      </c>
      <c r="C63" s="35">
        <v>1.4054770454160181E-2</v>
      </c>
      <c r="D63" s="35">
        <v>5.8368688625895131E-3</v>
      </c>
      <c r="E63" s="34">
        <v>0.9900319185199723</v>
      </c>
      <c r="F63" s="34">
        <v>0.98594522954583985</v>
      </c>
      <c r="G63" s="35">
        <v>0.99416313113741051</v>
      </c>
      <c r="H63" s="36">
        <v>22.61</v>
      </c>
      <c r="I63" s="37">
        <v>19.670000000000002</v>
      </c>
      <c r="J63" s="36">
        <v>25.6</v>
      </c>
    </row>
    <row r="64" spans="1:10" ht="13.5" customHeight="1" thickBot="1" x14ac:dyDescent="0.2">
      <c r="A64" s="33">
        <v>54</v>
      </c>
      <c r="B64" s="34">
        <v>1.0523661613572698E-2</v>
      </c>
      <c r="C64" s="35">
        <v>1.48244992022691E-2</v>
      </c>
      <c r="D64" s="35">
        <v>6.219891456796146E-3</v>
      </c>
      <c r="E64" s="34">
        <v>0.98947633838642735</v>
      </c>
      <c r="F64" s="34">
        <v>0.98517550079773086</v>
      </c>
      <c r="G64" s="35">
        <v>0.99378010854320387</v>
      </c>
      <c r="H64" s="36">
        <v>21.83</v>
      </c>
      <c r="I64" s="37">
        <v>18.940000000000001</v>
      </c>
      <c r="J64" s="36">
        <v>24.75</v>
      </c>
    </row>
    <row r="65" spans="1:10" ht="13.5" customHeight="1" thickBot="1" x14ac:dyDescent="0.2">
      <c r="A65" s="33">
        <v>55</v>
      </c>
      <c r="B65" s="34">
        <v>1.2403153944860265E-2</v>
      </c>
      <c r="C65" s="35">
        <v>1.7009514087616775E-2</v>
      </c>
      <c r="D65" s="35">
        <v>7.8273650149825111E-3</v>
      </c>
      <c r="E65" s="34">
        <v>0.98759684605513975</v>
      </c>
      <c r="F65" s="34">
        <v>0.98299048591238325</v>
      </c>
      <c r="G65" s="35">
        <v>0.99217263498501751</v>
      </c>
      <c r="H65" s="36">
        <v>21.06</v>
      </c>
      <c r="I65" s="37">
        <v>18.22</v>
      </c>
      <c r="J65" s="36">
        <v>23.9</v>
      </c>
    </row>
    <row r="66" spans="1:10" ht="13.5" customHeight="1" thickBot="1" x14ac:dyDescent="0.2">
      <c r="A66" s="33">
        <v>56</v>
      </c>
      <c r="B66" s="34">
        <v>1.3366037266659508E-2</v>
      </c>
      <c r="C66" s="35">
        <v>1.8483803880231332E-2</v>
      </c>
      <c r="D66" s="35">
        <v>8.3306704339685053E-3</v>
      </c>
      <c r="E66" s="34">
        <v>0.98663396273334047</v>
      </c>
      <c r="F66" s="34">
        <v>0.9815161961197687</v>
      </c>
      <c r="G66" s="35">
        <v>0.99166932956603149</v>
      </c>
      <c r="H66" s="36">
        <v>20.309999999999999</v>
      </c>
      <c r="I66" s="37">
        <v>17.53</v>
      </c>
      <c r="J66" s="36">
        <v>23.08</v>
      </c>
    </row>
    <row r="67" spans="1:10" ht="13.5" customHeight="1" thickBot="1" x14ac:dyDescent="0.2">
      <c r="A67" s="33">
        <v>57</v>
      </c>
      <c r="B67" s="34">
        <v>1.4276768253828745E-2</v>
      </c>
      <c r="C67" s="35">
        <v>1.9685017390479061E-2</v>
      </c>
      <c r="D67" s="35">
        <v>9.0394502803202732E-3</v>
      </c>
      <c r="E67" s="34">
        <v>0.98572323174617127</v>
      </c>
      <c r="F67" s="34">
        <v>0.98031498260952099</v>
      </c>
      <c r="G67" s="35">
        <v>0.99096054971967973</v>
      </c>
      <c r="H67" s="36">
        <v>19.579999999999998</v>
      </c>
      <c r="I67" s="37">
        <v>16.850000000000001</v>
      </c>
      <c r="J67" s="36">
        <v>22.27</v>
      </c>
    </row>
    <row r="68" spans="1:10" ht="13.5" customHeight="1" thickBot="1" x14ac:dyDescent="0.2">
      <c r="A68" s="33">
        <v>58</v>
      </c>
      <c r="B68" s="34">
        <v>1.5467260424998379E-2</v>
      </c>
      <c r="C68" s="35">
        <v>2.219405686327686E-2</v>
      </c>
      <c r="D68" s="35">
        <v>9.049964887825843E-3</v>
      </c>
      <c r="E68" s="34">
        <v>0.98453273957500165</v>
      </c>
      <c r="F68" s="34">
        <v>0.97780594313672309</v>
      </c>
      <c r="G68" s="35">
        <v>0.99095003511217417</v>
      </c>
      <c r="H68" s="36">
        <v>18.86</v>
      </c>
      <c r="I68" s="37">
        <v>16.170000000000002</v>
      </c>
      <c r="J68" s="36">
        <v>21.47</v>
      </c>
    </row>
    <row r="69" spans="1:10" ht="13.5" customHeight="1" thickBot="1" x14ac:dyDescent="0.2">
      <c r="A69" s="33">
        <v>59</v>
      </c>
      <c r="B69" s="34">
        <v>1.7015535108595842E-2</v>
      </c>
      <c r="C69" s="35">
        <v>2.3477452347745235E-2</v>
      </c>
      <c r="D69" s="35">
        <v>1.0961489601103408E-2</v>
      </c>
      <c r="E69" s="34">
        <v>0.98298446489140412</v>
      </c>
      <c r="F69" s="34">
        <v>0.97652254765225477</v>
      </c>
      <c r="G69" s="35">
        <v>0.98903851039889656</v>
      </c>
      <c r="H69" s="36">
        <v>18.149999999999999</v>
      </c>
      <c r="I69" s="37">
        <v>15.53</v>
      </c>
      <c r="J69" s="36">
        <v>20.66</v>
      </c>
    </row>
    <row r="70" spans="1:10" ht="13.5" customHeight="1" thickBot="1" x14ac:dyDescent="0.2">
      <c r="A70" s="33">
        <v>60</v>
      </c>
      <c r="B70" s="34">
        <v>1.8728166559565461E-2</v>
      </c>
      <c r="C70" s="35">
        <v>2.6686458848754743E-2</v>
      </c>
      <c r="D70" s="35">
        <v>1.1352461313481813E-2</v>
      </c>
      <c r="E70" s="34">
        <v>0.98127183344043456</v>
      </c>
      <c r="F70" s="34">
        <v>0.97331354115124524</v>
      </c>
      <c r="G70" s="35">
        <v>0.98864753868651822</v>
      </c>
      <c r="H70" s="36">
        <v>17.45</v>
      </c>
      <c r="I70" s="37">
        <v>14.89</v>
      </c>
      <c r="J70" s="36">
        <v>19.89</v>
      </c>
    </row>
    <row r="71" spans="1:10" ht="13.5" customHeight="1" thickBot="1" x14ac:dyDescent="0.2">
      <c r="A71" s="33">
        <v>61</v>
      </c>
      <c r="B71" s="34">
        <v>1.9953582931915528E-2</v>
      </c>
      <c r="C71" s="35">
        <v>2.8008560610217857E-2</v>
      </c>
      <c r="D71" s="35">
        <v>1.26127117330226E-2</v>
      </c>
      <c r="E71" s="34">
        <v>0.98004641706808449</v>
      </c>
      <c r="F71" s="34">
        <v>0.97199143938978216</v>
      </c>
      <c r="G71" s="35">
        <v>0.98738728826697741</v>
      </c>
      <c r="H71" s="36">
        <v>16.78</v>
      </c>
      <c r="I71" s="37">
        <v>14.29</v>
      </c>
      <c r="J71" s="36">
        <v>19.11</v>
      </c>
    </row>
    <row r="72" spans="1:10" ht="13.5" customHeight="1" thickBot="1" x14ac:dyDescent="0.2">
      <c r="A72" s="33">
        <v>62</v>
      </c>
      <c r="B72" s="34">
        <v>2.1542634127590055E-2</v>
      </c>
      <c r="C72" s="35">
        <v>3.0064448109918887E-2</v>
      </c>
      <c r="D72" s="35">
        <v>1.3956656659182077E-2</v>
      </c>
      <c r="E72" s="34">
        <v>0.97845736587240995</v>
      </c>
      <c r="F72" s="34">
        <v>0.96993555189008107</v>
      </c>
      <c r="G72" s="35">
        <v>0.98604334334081789</v>
      </c>
      <c r="H72" s="36">
        <v>16.11</v>
      </c>
      <c r="I72" s="37">
        <v>13.68</v>
      </c>
      <c r="J72" s="36">
        <v>18.350000000000001</v>
      </c>
    </row>
    <row r="73" spans="1:10" ht="13.5" customHeight="1" thickBot="1" x14ac:dyDescent="0.2">
      <c r="A73" s="33">
        <v>63</v>
      </c>
      <c r="B73" s="34">
        <v>2.3033977394860908E-2</v>
      </c>
      <c r="C73" s="35">
        <v>3.291962413874755E-2</v>
      </c>
      <c r="D73" s="35">
        <v>1.4473473633672081E-2</v>
      </c>
      <c r="E73" s="34">
        <v>0.97696602260513909</v>
      </c>
      <c r="F73" s="34">
        <v>0.96708037586125251</v>
      </c>
      <c r="G73" s="35">
        <v>0.98552652636632787</v>
      </c>
      <c r="H73" s="36">
        <v>15.45</v>
      </c>
      <c r="I73" s="37">
        <v>13.09</v>
      </c>
      <c r="J73" s="36">
        <v>17.600000000000001</v>
      </c>
    </row>
    <row r="74" spans="1:10" ht="13.5" customHeight="1" thickBot="1" x14ac:dyDescent="0.2">
      <c r="A74" s="33">
        <v>64</v>
      </c>
      <c r="B74" s="34">
        <v>2.561408880465826E-2</v>
      </c>
      <c r="C74" s="35">
        <v>3.6739062877663063E-2</v>
      </c>
      <c r="D74" s="35">
        <v>1.6188172881884851E-2</v>
      </c>
      <c r="E74" s="34">
        <v>0.97438591119534179</v>
      </c>
      <c r="F74" s="34">
        <v>0.96326093712233696</v>
      </c>
      <c r="G74" s="35">
        <v>0.9838118271181151</v>
      </c>
      <c r="H74" s="36">
        <v>14.8</v>
      </c>
      <c r="I74" s="37">
        <v>12.52</v>
      </c>
      <c r="J74" s="36">
        <v>16.850000000000001</v>
      </c>
    </row>
    <row r="75" spans="1:10" ht="13.5" customHeight="1" thickBot="1" x14ac:dyDescent="0.2">
      <c r="A75" s="33">
        <v>65</v>
      </c>
      <c r="B75" s="34">
        <v>2.6361151436680139E-2</v>
      </c>
      <c r="C75" s="35">
        <v>3.7357184073860357E-2</v>
      </c>
      <c r="D75" s="35">
        <v>1.7243606612282004E-2</v>
      </c>
      <c r="E75" s="34">
        <v>0.97363884856331984</v>
      </c>
      <c r="F75" s="34">
        <v>0.96264281592613965</v>
      </c>
      <c r="G75" s="35">
        <v>0.98275639338771803</v>
      </c>
      <c r="H75" s="36">
        <v>14.18</v>
      </c>
      <c r="I75" s="37">
        <v>11.98</v>
      </c>
      <c r="J75" s="36">
        <v>16.12</v>
      </c>
    </row>
    <row r="76" spans="1:10" ht="13.5" customHeight="1" thickBot="1" x14ac:dyDescent="0.2">
      <c r="A76" s="33">
        <v>66</v>
      </c>
      <c r="B76" s="34">
        <v>2.8757854669284672E-2</v>
      </c>
      <c r="C76" s="35">
        <v>4.1287572745049822E-2</v>
      </c>
      <c r="D76" s="35">
        <v>1.8598778120089813E-2</v>
      </c>
      <c r="E76" s="34">
        <v>0.97124214533071529</v>
      </c>
      <c r="F76" s="34">
        <v>0.95871242725495021</v>
      </c>
      <c r="G76" s="35">
        <v>0.98140122187991019</v>
      </c>
      <c r="H76" s="36">
        <v>13.55</v>
      </c>
      <c r="I76" s="37">
        <v>11.42</v>
      </c>
      <c r="J76" s="36">
        <v>15.39</v>
      </c>
    </row>
    <row r="77" spans="1:10" ht="13.5" customHeight="1" thickBot="1" x14ac:dyDescent="0.2">
      <c r="A77" s="33">
        <v>67</v>
      </c>
      <c r="B77" s="34">
        <v>3.1317249820667144E-2</v>
      </c>
      <c r="C77" s="35">
        <v>4.4112167506039884E-2</v>
      </c>
      <c r="D77" s="35">
        <v>2.1111467975667163E-2</v>
      </c>
      <c r="E77" s="34">
        <v>0.96868275017933281</v>
      </c>
      <c r="F77" s="34">
        <v>0.95588783249396014</v>
      </c>
      <c r="G77" s="35">
        <v>0.97888853202433279</v>
      </c>
      <c r="H77" s="36">
        <v>12.94</v>
      </c>
      <c r="I77" s="37">
        <v>10.89</v>
      </c>
      <c r="J77" s="36">
        <v>14.67</v>
      </c>
    </row>
    <row r="78" spans="1:10" ht="13.5" customHeight="1" thickBot="1" x14ac:dyDescent="0.2">
      <c r="A78" s="33">
        <v>68</v>
      </c>
      <c r="B78" s="34">
        <v>3.3778392612542445E-2</v>
      </c>
      <c r="C78" s="35">
        <v>4.7613133972480251E-2</v>
      </c>
      <c r="D78" s="35">
        <v>2.2971445755666467E-2</v>
      </c>
      <c r="E78" s="34">
        <v>0.96622160738745755</v>
      </c>
      <c r="F78" s="34">
        <v>0.95238686602751976</v>
      </c>
      <c r="G78" s="35">
        <v>0.97702855424433355</v>
      </c>
      <c r="H78" s="36">
        <v>12.34</v>
      </c>
      <c r="I78" s="37">
        <v>10.37</v>
      </c>
      <c r="J78" s="36">
        <v>13.98</v>
      </c>
    </row>
    <row r="79" spans="1:10" ht="13.5" customHeight="1" thickBot="1" x14ac:dyDescent="0.2">
      <c r="A79" s="33">
        <v>69</v>
      </c>
      <c r="B79" s="34">
        <v>3.5525531055294615E-2</v>
      </c>
      <c r="C79" s="35">
        <v>5.0668211713920067E-2</v>
      </c>
      <c r="D79" s="35">
        <v>2.4024372551864209E-2</v>
      </c>
      <c r="E79" s="34">
        <v>0.96447446894470534</v>
      </c>
      <c r="F79" s="34">
        <v>0.94933178828607989</v>
      </c>
      <c r="G79" s="35">
        <v>0.97597562744813582</v>
      </c>
      <c r="H79" s="36">
        <v>11.75</v>
      </c>
      <c r="I79" s="37">
        <v>9.8699999999999992</v>
      </c>
      <c r="J79" s="36">
        <v>13.3</v>
      </c>
    </row>
    <row r="80" spans="1:10" ht="13.5" customHeight="1" thickBot="1" x14ac:dyDescent="0.2">
      <c r="A80" s="33">
        <v>70</v>
      </c>
      <c r="B80" s="34">
        <v>4.032171107381715E-2</v>
      </c>
      <c r="C80" s="35">
        <v>5.735966533709505E-2</v>
      </c>
      <c r="D80" s="35">
        <v>2.76618507416653E-2</v>
      </c>
      <c r="E80" s="34">
        <v>0.9596782889261829</v>
      </c>
      <c r="F80" s="34">
        <v>0.94264033466290498</v>
      </c>
      <c r="G80" s="35">
        <v>0.97233814925833473</v>
      </c>
      <c r="H80" s="36">
        <v>11.17</v>
      </c>
      <c r="I80" s="37">
        <v>9.3699999999999992</v>
      </c>
      <c r="J80" s="36">
        <v>12.61</v>
      </c>
    </row>
    <row r="81" spans="1:10" ht="13.5" customHeight="1" thickBot="1" x14ac:dyDescent="0.2">
      <c r="A81" s="33">
        <v>71</v>
      </c>
      <c r="B81" s="34">
        <v>4.4055649241146709E-2</v>
      </c>
      <c r="C81" s="35">
        <v>6.2740703530533126E-2</v>
      </c>
      <c r="D81" s="35">
        <v>3.0546009927453228E-2</v>
      </c>
      <c r="E81" s="34">
        <v>0.95594435075885331</v>
      </c>
      <c r="F81" s="34">
        <v>0.93725929646946682</v>
      </c>
      <c r="G81" s="35">
        <v>0.96945399007254673</v>
      </c>
      <c r="H81" s="36">
        <v>10.61</v>
      </c>
      <c r="I81" s="37">
        <v>8.91</v>
      </c>
      <c r="J81" s="36">
        <v>11.96</v>
      </c>
    </row>
    <row r="82" spans="1:10" ht="13.5" customHeight="1" thickBot="1" x14ac:dyDescent="0.2">
      <c r="A82" s="33">
        <v>72</v>
      </c>
      <c r="B82" s="34">
        <v>4.6363651427529871E-2</v>
      </c>
      <c r="C82" s="35">
        <v>6.5418374100046126E-2</v>
      </c>
      <c r="D82" s="35">
        <v>3.295012305708625E-2</v>
      </c>
      <c r="E82" s="34">
        <v>0.95363634857247015</v>
      </c>
      <c r="F82" s="34">
        <v>0.93458162589995386</v>
      </c>
      <c r="G82" s="35">
        <v>0.96704987694291378</v>
      </c>
      <c r="H82" s="36">
        <v>10.08</v>
      </c>
      <c r="I82" s="37">
        <v>8.4700000000000006</v>
      </c>
      <c r="J82" s="36">
        <v>11.32</v>
      </c>
    </row>
    <row r="83" spans="1:10" ht="13.5" customHeight="1" thickBot="1" x14ac:dyDescent="0.2">
      <c r="A83" s="33">
        <v>73</v>
      </c>
      <c r="B83" s="34">
        <v>4.9050346609397756E-2</v>
      </c>
      <c r="C83" s="35">
        <v>6.8651253672798326E-2</v>
      </c>
      <c r="D83" s="35">
        <v>3.5606053029014935E-2</v>
      </c>
      <c r="E83" s="34">
        <v>0.95094965339060222</v>
      </c>
      <c r="F83" s="34">
        <v>0.93134874632720166</v>
      </c>
      <c r="G83" s="35">
        <v>0.96439394697098502</v>
      </c>
      <c r="H83" s="36">
        <v>9.5500000000000007</v>
      </c>
      <c r="I83" s="37">
        <v>8.0299999999999994</v>
      </c>
      <c r="J83" s="36">
        <v>10.69</v>
      </c>
    </row>
    <row r="84" spans="1:10" ht="13.5" customHeight="1" thickBot="1" x14ac:dyDescent="0.2">
      <c r="A84" s="33">
        <v>74</v>
      </c>
      <c r="B84" s="34">
        <v>5.4754478653900575E-2</v>
      </c>
      <c r="C84" s="35">
        <v>7.7767164457283974E-2</v>
      </c>
      <c r="D84" s="35">
        <v>3.9385515424351182E-2</v>
      </c>
      <c r="E84" s="34">
        <v>0.9452455213460994</v>
      </c>
      <c r="F84" s="34">
        <v>0.92223283554271607</v>
      </c>
      <c r="G84" s="35">
        <v>0.9606144845756488</v>
      </c>
      <c r="H84" s="36">
        <v>9.01</v>
      </c>
      <c r="I84" s="37">
        <v>7.58</v>
      </c>
      <c r="J84" s="36">
        <v>10.06</v>
      </c>
    </row>
    <row r="85" spans="1:10" ht="13.5" customHeight="1" thickBot="1" x14ac:dyDescent="0.2">
      <c r="A85" s="33">
        <v>75</v>
      </c>
      <c r="B85" s="34">
        <v>5.9039630026326589E-2</v>
      </c>
      <c r="C85" s="35">
        <v>8.1197485213359163E-2</v>
      </c>
      <c r="D85" s="35">
        <v>4.4613147050397761E-2</v>
      </c>
      <c r="E85" s="34">
        <v>0.94096036997367338</v>
      </c>
      <c r="F85" s="34">
        <v>0.91880251478664088</v>
      </c>
      <c r="G85" s="35">
        <v>0.95538685294960224</v>
      </c>
      <c r="H85" s="36">
        <v>8.5</v>
      </c>
      <c r="I85" s="37">
        <v>7.18</v>
      </c>
      <c r="J85" s="36">
        <v>9.4499999999999993</v>
      </c>
    </row>
    <row r="86" spans="1:10" ht="13.5" customHeight="1" thickBot="1" x14ac:dyDescent="0.2">
      <c r="A86" s="33">
        <v>76</v>
      </c>
      <c r="B86" s="34">
        <v>6.1753765698081241E-2</v>
      </c>
      <c r="C86" s="35">
        <v>8.4431411379389143E-2</v>
      </c>
      <c r="D86" s="35">
        <v>4.7448017393602326E-2</v>
      </c>
      <c r="E86" s="34">
        <v>0.93824623430191878</v>
      </c>
      <c r="F86" s="34">
        <v>0.91556858862061086</v>
      </c>
      <c r="G86" s="35">
        <v>0.95255198260639773</v>
      </c>
      <c r="H86" s="36">
        <v>8.01</v>
      </c>
      <c r="I86" s="37">
        <v>6.77</v>
      </c>
      <c r="J86" s="36">
        <v>8.8699999999999992</v>
      </c>
    </row>
    <row r="87" spans="1:10" ht="13.5" customHeight="1" thickBot="1" x14ac:dyDescent="0.2">
      <c r="A87" s="33">
        <v>77</v>
      </c>
      <c r="B87" s="34">
        <v>7.1012926989000177E-2</v>
      </c>
      <c r="C87" s="35">
        <v>9.6506698506939506E-2</v>
      </c>
      <c r="D87" s="35">
        <v>5.5334743536195954E-2</v>
      </c>
      <c r="E87" s="34">
        <v>0.92898707301099981</v>
      </c>
      <c r="F87" s="34">
        <v>0.90349330149306051</v>
      </c>
      <c r="G87" s="35">
        <v>0.94466525646380406</v>
      </c>
      <c r="H87" s="36">
        <v>7.5</v>
      </c>
      <c r="I87" s="37">
        <v>6.35</v>
      </c>
      <c r="J87" s="36">
        <v>8.2899999999999991</v>
      </c>
    </row>
    <row r="88" spans="1:10" ht="13.5" customHeight="1" thickBot="1" x14ac:dyDescent="0.2">
      <c r="A88" s="33">
        <v>78</v>
      </c>
      <c r="B88" s="34">
        <v>7.7572430729227801E-2</v>
      </c>
      <c r="C88" s="35">
        <v>0.10485933503836317</v>
      </c>
      <c r="D88" s="35">
        <v>6.1256582269350067E-2</v>
      </c>
      <c r="E88" s="34">
        <v>0.92242756927077219</v>
      </c>
      <c r="F88" s="34">
        <v>0.8951406649616368</v>
      </c>
      <c r="G88" s="35">
        <v>0.93874341773064995</v>
      </c>
      <c r="H88" s="36">
        <v>7.04</v>
      </c>
      <c r="I88" s="37">
        <v>5.97</v>
      </c>
      <c r="J88" s="36">
        <v>7.74</v>
      </c>
    </row>
    <row r="89" spans="1:10" ht="13.5" customHeight="1" thickBot="1" x14ac:dyDescent="0.2">
      <c r="A89" s="33">
        <v>79</v>
      </c>
      <c r="B89" s="34">
        <v>8.3623560576103068E-2</v>
      </c>
      <c r="C89" s="35">
        <v>0.11052876174739233</v>
      </c>
      <c r="D89" s="35">
        <v>6.7885432948976435E-2</v>
      </c>
      <c r="E89" s="34">
        <v>0.9163764394238969</v>
      </c>
      <c r="F89" s="34">
        <v>0.88947123825260765</v>
      </c>
      <c r="G89" s="35">
        <v>0.93211456705102358</v>
      </c>
      <c r="H89" s="36">
        <v>6.59</v>
      </c>
      <c r="I89" s="37">
        <v>5.61</v>
      </c>
      <c r="J89" s="36">
        <v>7.22</v>
      </c>
    </row>
    <row r="90" spans="1:10" ht="13.5" customHeight="1" thickBot="1" x14ac:dyDescent="0.2">
      <c r="A90" s="33">
        <v>80</v>
      </c>
      <c r="B90" s="34">
        <v>9.201018978208661E-2</v>
      </c>
      <c r="C90" s="35">
        <v>0.12209619526202441</v>
      </c>
      <c r="D90" s="35">
        <v>7.4877153392692158E-2</v>
      </c>
      <c r="E90" s="34">
        <v>0.90798981021791336</v>
      </c>
      <c r="F90" s="34">
        <v>0.87790380473797558</v>
      </c>
      <c r="G90" s="35">
        <v>0.92512284660730781</v>
      </c>
      <c r="H90" s="36">
        <v>6.14</v>
      </c>
      <c r="I90" s="37">
        <v>5.25</v>
      </c>
      <c r="J90" s="36">
        <v>6.71</v>
      </c>
    </row>
    <row r="91" spans="1:10" ht="13.5" customHeight="1" thickBot="1" x14ac:dyDescent="0.2">
      <c r="A91" s="33">
        <v>81</v>
      </c>
      <c r="B91" s="34">
        <v>0.10140489706978612</v>
      </c>
      <c r="C91" s="35">
        <v>0.13133256380659228</v>
      </c>
      <c r="D91" s="35">
        <v>8.4739407574053238E-2</v>
      </c>
      <c r="E91" s="34">
        <v>0.89859510293021394</v>
      </c>
      <c r="F91" s="34">
        <v>0.86866743619340769</v>
      </c>
      <c r="G91" s="35">
        <v>0.91526059242594671</v>
      </c>
      <c r="H91" s="36">
        <v>5.71</v>
      </c>
      <c r="I91" s="37">
        <v>4.91</v>
      </c>
      <c r="J91" s="36">
        <v>6.21</v>
      </c>
    </row>
    <row r="92" spans="1:10" ht="13.5" customHeight="1" thickBot="1" x14ac:dyDescent="0.2">
      <c r="A92" s="33">
        <v>82</v>
      </c>
      <c r="B92" s="34">
        <v>0.11392968402314196</v>
      </c>
      <c r="C92" s="35">
        <v>0.14427218698315189</v>
      </c>
      <c r="D92" s="35">
        <v>9.7605334949984843E-2</v>
      </c>
      <c r="E92" s="34">
        <v>0.88607031597685804</v>
      </c>
      <c r="F92" s="34">
        <v>0.85572781301684808</v>
      </c>
      <c r="G92" s="35">
        <v>0.9023946650500152</v>
      </c>
      <c r="H92" s="36">
        <v>5.3</v>
      </c>
      <c r="I92" s="37">
        <v>4.57</v>
      </c>
      <c r="J92" s="36">
        <v>5.73</v>
      </c>
    </row>
    <row r="93" spans="1:10" ht="13.5" customHeight="1" thickBot="1" x14ac:dyDescent="0.2">
      <c r="A93" s="33">
        <v>83</v>
      </c>
      <c r="B93" s="34">
        <v>0.12661442512084073</v>
      </c>
      <c r="C93" s="35">
        <v>0.15689570350934734</v>
      </c>
      <c r="D93" s="35">
        <v>0.11085869089900703</v>
      </c>
      <c r="E93" s="34">
        <v>0.87338557487915924</v>
      </c>
      <c r="F93" s="34">
        <v>0.84310429649065266</v>
      </c>
      <c r="G93" s="35">
        <v>0.88914130910099298</v>
      </c>
      <c r="H93" s="36">
        <v>4.92</v>
      </c>
      <c r="I93" s="37">
        <v>4.26</v>
      </c>
      <c r="J93" s="36">
        <v>5.3</v>
      </c>
    </row>
    <row r="94" spans="1:10" ht="13.5" customHeight="1" thickBot="1" x14ac:dyDescent="0.2">
      <c r="A94" s="33">
        <v>84</v>
      </c>
      <c r="B94" s="34">
        <v>0.14159521953754223</v>
      </c>
      <c r="C94" s="35">
        <v>0.17070857607370274</v>
      </c>
      <c r="D94" s="35">
        <v>0.1267036267036267</v>
      </c>
      <c r="E94" s="34">
        <v>0.85840478046245772</v>
      </c>
      <c r="F94" s="34">
        <v>0.82929142392629729</v>
      </c>
      <c r="G94" s="35">
        <v>0.87329637329637333</v>
      </c>
      <c r="H94" s="36">
        <v>4.5599999999999996</v>
      </c>
      <c r="I94" s="37">
        <v>3.96</v>
      </c>
      <c r="J94" s="36">
        <v>4.9000000000000004</v>
      </c>
    </row>
    <row r="95" spans="1:10" ht="13.5" customHeight="1" thickBot="1" x14ac:dyDescent="0.2">
      <c r="A95" s="33">
        <v>85</v>
      </c>
      <c r="B95" s="34">
        <v>0.15457953131913543</v>
      </c>
      <c r="C95" s="35">
        <v>0.18390110028451293</v>
      </c>
      <c r="D95" s="35">
        <v>0.14003447156096221</v>
      </c>
      <c r="E95" s="34">
        <v>0.84542046868086462</v>
      </c>
      <c r="F95" s="34">
        <v>0.8160988997154871</v>
      </c>
      <c r="G95" s="35">
        <v>0.85996552843903773</v>
      </c>
      <c r="H95" s="36">
        <v>4.2300000000000004</v>
      </c>
      <c r="I95" s="37">
        <v>3.68</v>
      </c>
      <c r="J95" s="36">
        <v>4.54</v>
      </c>
    </row>
    <row r="96" spans="1:10" ht="13.5" customHeight="1" thickBot="1" x14ac:dyDescent="0.2">
      <c r="A96" s="33">
        <v>86</v>
      </c>
      <c r="B96" s="34">
        <v>0.17460243086467186</v>
      </c>
      <c r="C96" s="35">
        <v>0.21099386086513708</v>
      </c>
      <c r="D96" s="35">
        <v>0.1565775461016759</v>
      </c>
      <c r="E96" s="34">
        <v>0.82539756913532814</v>
      </c>
      <c r="F96" s="34">
        <v>0.78900613913486295</v>
      </c>
      <c r="G96" s="35">
        <v>0.84342245389832415</v>
      </c>
      <c r="H96" s="36">
        <v>3.91</v>
      </c>
      <c r="I96" s="37">
        <v>3.39</v>
      </c>
      <c r="J96" s="36">
        <v>4.2</v>
      </c>
    </row>
    <row r="97" spans="1:10" ht="13.5" customHeight="1" thickBot="1" x14ac:dyDescent="0.25">
      <c r="A97" s="33">
        <v>87</v>
      </c>
      <c r="B97" s="34">
        <v>0.19110882912949534</v>
      </c>
      <c r="C97" s="35">
        <v>0.22774313603865365</v>
      </c>
      <c r="D97" s="35">
        <v>0.1732559064513563</v>
      </c>
      <c r="E97" s="34">
        <v>0.80889117087050466</v>
      </c>
      <c r="F97" s="34">
        <v>0.7722568639613463</v>
      </c>
      <c r="G97" s="35">
        <v>0.82674409354864364</v>
      </c>
      <c r="H97" s="38">
        <v>3.63</v>
      </c>
      <c r="I97" s="37">
        <v>3.17</v>
      </c>
      <c r="J97" s="36">
        <v>3.88</v>
      </c>
    </row>
    <row r="98" spans="1:10" ht="13.5" customHeight="1" thickBot="1" x14ac:dyDescent="0.25">
      <c r="A98" s="33">
        <v>88</v>
      </c>
      <c r="B98" s="34">
        <v>0.21095370829992235</v>
      </c>
      <c r="C98" s="35">
        <v>0.24684343434343434</v>
      </c>
      <c r="D98" s="35">
        <v>0.19386355522988183</v>
      </c>
      <c r="E98" s="34">
        <v>0.78904629170007767</v>
      </c>
      <c r="F98" s="34">
        <v>0.75315656565656564</v>
      </c>
      <c r="G98" s="35">
        <v>0.80613644477011814</v>
      </c>
      <c r="H98" s="38">
        <v>3.37</v>
      </c>
      <c r="I98" s="37">
        <v>2.96</v>
      </c>
      <c r="J98" s="36">
        <v>3.59</v>
      </c>
    </row>
    <row r="99" spans="1:10" ht="13.5" customHeight="1" thickBot="1" x14ac:dyDescent="0.25">
      <c r="A99" s="33">
        <v>89</v>
      </c>
      <c r="B99" s="34">
        <v>0.21917163476623786</v>
      </c>
      <c r="C99" s="35">
        <v>0.25503487572453087</v>
      </c>
      <c r="D99" s="35">
        <v>0.20234198515513346</v>
      </c>
      <c r="E99" s="34">
        <v>0.7808283652337622</v>
      </c>
      <c r="F99" s="34">
        <v>0.74496512427546913</v>
      </c>
      <c r="G99" s="35">
        <v>0.79765801484486654</v>
      </c>
      <c r="H99" s="38">
        <v>3.15</v>
      </c>
      <c r="I99" s="37">
        <v>2.78</v>
      </c>
      <c r="J99" s="36">
        <v>3.34</v>
      </c>
    </row>
    <row r="100" spans="1:10" ht="13.5" customHeight="1" thickBot="1" x14ac:dyDescent="0.25">
      <c r="A100" s="39">
        <v>90</v>
      </c>
      <c r="B100" s="34">
        <v>0.24639947329437906</v>
      </c>
      <c r="C100" s="35">
        <v>0.2857142857142857</v>
      </c>
      <c r="D100" s="35">
        <v>0.22805588244168853</v>
      </c>
      <c r="E100" s="34">
        <v>0.75360052670562094</v>
      </c>
      <c r="F100" s="34">
        <v>0.7142857142857143</v>
      </c>
      <c r="G100" s="35">
        <v>0.77194411755831149</v>
      </c>
      <c r="H100" s="38">
        <v>2.89</v>
      </c>
      <c r="I100" s="37">
        <v>2.56</v>
      </c>
      <c r="J100" s="36">
        <v>3.06</v>
      </c>
    </row>
    <row r="101" spans="1:10" ht="13.5" customHeight="1" thickBot="1" x14ac:dyDescent="0.2">
      <c r="A101" s="33">
        <v>91</v>
      </c>
      <c r="B101" s="34">
        <v>0.26861126692843978</v>
      </c>
      <c r="C101" s="35">
        <v>0.30486859112451531</v>
      </c>
      <c r="D101" s="35">
        <v>0.25232270052647876</v>
      </c>
      <c r="E101" s="34">
        <v>0.73138873307156027</v>
      </c>
      <c r="F101" s="34">
        <v>0.69513140887548475</v>
      </c>
      <c r="G101" s="35">
        <v>0.74767729947352124</v>
      </c>
      <c r="H101" s="36">
        <v>2.68</v>
      </c>
      <c r="I101" s="37">
        <v>2.39</v>
      </c>
      <c r="J101" s="36">
        <v>2.82</v>
      </c>
    </row>
    <row r="102" spans="1:10" ht="13.5" customHeight="1" thickBot="1" x14ac:dyDescent="0.2">
      <c r="A102" s="33">
        <v>92</v>
      </c>
      <c r="B102" s="34">
        <v>0.28706306306306306</v>
      </c>
      <c r="C102" s="35">
        <v>0.31862975129047394</v>
      </c>
      <c r="D102" s="35">
        <v>0.27306772079475711</v>
      </c>
      <c r="E102" s="34">
        <v>0.71293693693693694</v>
      </c>
      <c r="F102" s="34">
        <v>0.68137024870952612</v>
      </c>
      <c r="G102" s="35">
        <v>0.72693227920524284</v>
      </c>
      <c r="H102" s="36">
        <v>2.4900000000000002</v>
      </c>
      <c r="I102" s="37">
        <v>2.23</v>
      </c>
      <c r="J102" s="36">
        <v>2.61</v>
      </c>
    </row>
    <row r="103" spans="1:10" ht="13.5" customHeight="1" thickBot="1" x14ac:dyDescent="0.2">
      <c r="A103" s="33">
        <v>93</v>
      </c>
      <c r="B103" s="34">
        <v>0.30996633982145472</v>
      </c>
      <c r="C103" s="35">
        <v>0.34838709677419355</v>
      </c>
      <c r="D103" s="35">
        <v>0.29330722428141826</v>
      </c>
      <c r="E103" s="34">
        <v>0.69003366017854528</v>
      </c>
      <c r="F103" s="34">
        <v>0.65161290322580645</v>
      </c>
      <c r="G103" s="35">
        <v>0.70669277571858169</v>
      </c>
      <c r="H103" s="36">
        <v>2.2999999999999998</v>
      </c>
      <c r="I103" s="37">
        <v>2.06</v>
      </c>
      <c r="J103" s="36">
        <v>2.41</v>
      </c>
    </row>
    <row r="104" spans="1:10" ht="13.5" customHeight="1" thickBot="1" x14ac:dyDescent="0.2">
      <c r="A104" s="33">
        <v>94</v>
      </c>
      <c r="B104" s="34">
        <v>0.34066089916323927</v>
      </c>
      <c r="C104" s="35">
        <v>0.3604171719621635</v>
      </c>
      <c r="D104" s="35">
        <v>0.33249824631726627</v>
      </c>
      <c r="E104" s="34">
        <v>0.65933910083676073</v>
      </c>
      <c r="F104" s="34">
        <v>0.6395828280378365</v>
      </c>
      <c r="G104" s="35">
        <v>0.66750175368273368</v>
      </c>
      <c r="H104" s="36">
        <v>2.12</v>
      </c>
      <c r="I104" s="37">
        <v>1.9</v>
      </c>
      <c r="J104" s="36">
        <v>2.21</v>
      </c>
    </row>
    <row r="105" spans="1:10" ht="13.5" customHeight="1" thickBot="1" x14ac:dyDescent="0.2">
      <c r="A105" s="33">
        <v>95</v>
      </c>
      <c r="B105" s="34">
        <v>0.35738762346301151</v>
      </c>
      <c r="C105" s="35">
        <v>0.40775354794046381</v>
      </c>
      <c r="D105" s="35">
        <v>0.33669842172614817</v>
      </c>
      <c r="E105" s="34">
        <v>0.64261237653698844</v>
      </c>
      <c r="F105" s="34">
        <v>0.59224645205953619</v>
      </c>
      <c r="G105" s="35">
        <v>0.66330157827385183</v>
      </c>
      <c r="H105" s="36">
        <v>1.96</v>
      </c>
      <c r="I105" s="37">
        <v>1.71</v>
      </c>
      <c r="J105" s="36">
        <v>2.08</v>
      </c>
    </row>
    <row r="106" spans="1:10" ht="13.5" customHeight="1" thickBot="1" x14ac:dyDescent="0.2">
      <c r="A106" s="33">
        <v>96</v>
      </c>
      <c r="B106" s="34">
        <v>0.38450118764845603</v>
      </c>
      <c r="C106" s="35">
        <v>0.44278871740287384</v>
      </c>
      <c r="D106" s="35">
        <v>0.36195182211241506</v>
      </c>
      <c r="E106" s="34">
        <v>0.61549881235154391</v>
      </c>
      <c r="F106" s="34">
        <v>0.55721128259712616</v>
      </c>
      <c r="G106" s="35">
        <v>0.63804817788758494</v>
      </c>
      <c r="H106" s="36">
        <v>1.8</v>
      </c>
      <c r="I106" s="37">
        <v>1.57</v>
      </c>
      <c r="J106" s="36">
        <v>1.89</v>
      </c>
    </row>
    <row r="107" spans="1:10" ht="13.5" customHeight="1" thickBot="1" x14ac:dyDescent="0.2">
      <c r="A107" s="33">
        <v>97</v>
      </c>
      <c r="B107" s="34">
        <v>0.3915294117647059</v>
      </c>
      <c r="C107" s="35">
        <v>0.45758354755784064</v>
      </c>
      <c r="D107" s="35">
        <v>0.36652611093091148</v>
      </c>
      <c r="E107" s="34">
        <v>0.6084705882352941</v>
      </c>
      <c r="F107" s="34">
        <v>0.5424164524421593</v>
      </c>
      <c r="G107" s="35">
        <v>0.63347388906908852</v>
      </c>
      <c r="H107" s="36">
        <v>1.63</v>
      </c>
      <c r="I107" s="37">
        <v>1.45</v>
      </c>
      <c r="J107" s="36">
        <v>1.7</v>
      </c>
    </row>
    <row r="108" spans="1:10" ht="13.5" customHeight="1" thickBot="1" x14ac:dyDescent="0.2">
      <c r="A108" s="33">
        <v>98</v>
      </c>
      <c r="B108" s="34">
        <v>0.41371340523882899</v>
      </c>
      <c r="C108" s="35">
        <v>0.4490934449093445</v>
      </c>
      <c r="D108" s="35">
        <v>0.40021287919105908</v>
      </c>
      <c r="E108" s="34">
        <v>0.58628659476117106</v>
      </c>
      <c r="F108" s="34">
        <v>0.55090655509065556</v>
      </c>
      <c r="G108" s="35">
        <v>0.59978712080894092</v>
      </c>
      <c r="H108" s="36">
        <v>1.38</v>
      </c>
      <c r="I108" s="37">
        <v>1.3</v>
      </c>
      <c r="J108" s="36">
        <v>1.42</v>
      </c>
    </row>
    <row r="109" spans="1:10" ht="13.5" customHeight="1" thickBot="1" x14ac:dyDescent="0.2">
      <c r="A109" s="33">
        <v>99</v>
      </c>
      <c r="B109" s="34">
        <v>0.44220430107526881</v>
      </c>
      <c r="C109" s="35">
        <v>0.46561815102610082</v>
      </c>
      <c r="D109" s="35">
        <v>0.41461187214611872</v>
      </c>
      <c r="E109" s="34">
        <v>0.55779569892473124</v>
      </c>
      <c r="F109" s="34">
        <v>0.53438184897389918</v>
      </c>
      <c r="G109" s="35">
        <v>0.58538812785388128</v>
      </c>
      <c r="H109" s="36">
        <v>1.02</v>
      </c>
      <c r="I109" s="37">
        <v>0.99</v>
      </c>
      <c r="J109" s="36">
        <v>1.05</v>
      </c>
    </row>
    <row r="110" spans="1:10" ht="13.5" customHeight="1" thickBot="1" x14ac:dyDescent="0.2">
      <c r="A110" s="33" t="s">
        <v>33</v>
      </c>
      <c r="B110" s="34">
        <v>0.46456692913385828</v>
      </c>
      <c r="C110" s="35">
        <v>0.48214285714285715</v>
      </c>
      <c r="D110" s="35">
        <v>0.45864661654135336</v>
      </c>
      <c r="E110" s="34">
        <v>0.53543307086614167</v>
      </c>
      <c r="F110" s="34">
        <v>0.51785714285714279</v>
      </c>
      <c r="G110" s="35">
        <v>0.54135338345864659</v>
      </c>
      <c r="H110" s="36">
        <v>0.47</v>
      </c>
      <c r="I110" s="37">
        <v>0.46</v>
      </c>
      <c r="J110" s="36">
        <v>0.47</v>
      </c>
    </row>
    <row r="111" spans="1:10" ht="13.5" customHeight="1" x14ac:dyDescent="0.15">
      <c r="A111" s="42"/>
    </row>
    <row r="112" spans="1:10" ht="13.5" customHeight="1" x14ac:dyDescent="0.15">
      <c r="A112" s="42"/>
    </row>
    <row r="113" spans="1:1" ht="13.5" customHeight="1" x14ac:dyDescent="0.15">
      <c r="A113" s="42"/>
    </row>
    <row r="114" spans="1:1" ht="13.5" customHeight="1" x14ac:dyDescent="0.15">
      <c r="A114" s="42"/>
    </row>
    <row r="115" spans="1:1" ht="13.5" customHeight="1" x14ac:dyDescent="0.15">
      <c r="A115" s="42"/>
    </row>
    <row r="116" spans="1:1" ht="13.5" customHeight="1" x14ac:dyDescent="0.15">
      <c r="A116" s="42"/>
    </row>
    <row r="117" spans="1:1" ht="13.5" customHeight="1" x14ac:dyDescent="0.15">
      <c r="A117" s="42"/>
    </row>
    <row r="118" spans="1:1" ht="13.5" customHeight="1" x14ac:dyDescent="0.15">
      <c r="A118" s="42"/>
    </row>
    <row r="119" spans="1:1" ht="13.5" customHeight="1" x14ac:dyDescent="0.15">
      <c r="A119" s="42"/>
    </row>
    <row r="120" spans="1:1" ht="13.5" customHeight="1" x14ac:dyDescent="0.15">
      <c r="A120" s="42"/>
    </row>
    <row r="121" spans="1:1" ht="13.5" customHeight="1" x14ac:dyDescent="0.15">
      <c r="A121" s="42"/>
    </row>
    <row r="122" spans="1:1" ht="13.5" customHeight="1" x14ac:dyDescent="0.15">
      <c r="A122" s="42"/>
    </row>
    <row r="123" spans="1:1" ht="13.5" customHeight="1" x14ac:dyDescent="0.15">
      <c r="A123" s="42"/>
    </row>
    <row r="124" spans="1:1" ht="13.5" customHeight="1" x14ac:dyDescent="0.15">
      <c r="A124" s="42"/>
    </row>
    <row r="125" spans="1:1" ht="13.5" customHeight="1" x14ac:dyDescent="0.15">
      <c r="A125" s="42"/>
    </row>
    <row r="126" spans="1:1" ht="13.5" customHeight="1" x14ac:dyDescent="0.15">
      <c r="A126" s="42"/>
    </row>
    <row r="127" spans="1:1" ht="13.5" customHeight="1" x14ac:dyDescent="0.15">
      <c r="A127" s="42"/>
    </row>
    <row r="128" spans="1:1" ht="13.5" customHeight="1" x14ac:dyDescent="0.15">
      <c r="A128" s="42"/>
    </row>
    <row r="129" spans="1:1" ht="13.5" customHeight="1" x14ac:dyDescent="0.15">
      <c r="A129" s="42"/>
    </row>
    <row r="130" spans="1:1" ht="13.5" customHeight="1" x14ac:dyDescent="0.15">
      <c r="A130" s="42"/>
    </row>
    <row r="131" spans="1:1" ht="13.5" customHeight="1" x14ac:dyDescent="0.15">
      <c r="A131" s="42"/>
    </row>
    <row r="132" spans="1:1" ht="13.5" customHeight="1" x14ac:dyDescent="0.15">
      <c r="A132" s="42"/>
    </row>
    <row r="133" spans="1:1" ht="13.5" customHeight="1" x14ac:dyDescent="0.15">
      <c r="A133" s="42"/>
    </row>
    <row r="134" spans="1:1" ht="13.5" customHeight="1" x14ac:dyDescent="0.15">
      <c r="A134" s="42"/>
    </row>
    <row r="135" spans="1:1" ht="13.5" customHeight="1" x14ac:dyDescent="0.15">
      <c r="A135" s="42"/>
    </row>
    <row r="136" spans="1:1" ht="13.5" customHeight="1" x14ac:dyDescent="0.15">
      <c r="A136" s="42"/>
    </row>
    <row r="137" spans="1:1" ht="13.5" customHeight="1" x14ac:dyDescent="0.15">
      <c r="A137" s="42"/>
    </row>
    <row r="138" spans="1:1" ht="13.5" customHeight="1" x14ac:dyDescent="0.15">
      <c r="A138" s="42"/>
    </row>
    <row r="139" spans="1:1" ht="13.5" customHeight="1" x14ac:dyDescent="0.15">
      <c r="A139" s="42"/>
    </row>
    <row r="140" spans="1:1" ht="13.5" customHeight="1" x14ac:dyDescent="0.15">
      <c r="A140" s="42"/>
    </row>
    <row r="141" spans="1:1" ht="13.5" customHeight="1" x14ac:dyDescent="0.15">
      <c r="A141" s="42"/>
    </row>
    <row r="142" spans="1:1" ht="13.5" customHeight="1" x14ac:dyDescent="0.15">
      <c r="A142" s="42"/>
    </row>
    <row r="143" spans="1:1" ht="13.5" customHeight="1" x14ac:dyDescent="0.15">
      <c r="A143" s="42"/>
    </row>
    <row r="144" spans="1:1" ht="13.5" customHeight="1" x14ac:dyDescent="0.15">
      <c r="A144" s="42"/>
    </row>
    <row r="145" spans="1:1" ht="13.5" customHeight="1" x14ac:dyDescent="0.15">
      <c r="A145" s="42"/>
    </row>
    <row r="146" spans="1:1" ht="13.5" customHeight="1" x14ac:dyDescent="0.15">
      <c r="A146" s="42"/>
    </row>
    <row r="147" spans="1:1" ht="13.5" customHeight="1" x14ac:dyDescent="0.15">
      <c r="A147" s="42"/>
    </row>
    <row r="148" spans="1:1" ht="13.5" customHeight="1" x14ac:dyDescent="0.15">
      <c r="A148" s="42"/>
    </row>
    <row r="149" spans="1:1" ht="13.5" customHeight="1" x14ac:dyDescent="0.15">
      <c r="A149" s="42"/>
    </row>
    <row r="150" spans="1:1" ht="13.5" customHeight="1" x14ac:dyDescent="0.15">
      <c r="A150" s="42"/>
    </row>
    <row r="151" spans="1:1" ht="13.5" customHeight="1" x14ac:dyDescent="0.15">
      <c r="A151" s="42"/>
    </row>
    <row r="152" spans="1:1" ht="13.5" customHeight="1" x14ac:dyDescent="0.15">
      <c r="A152" s="42"/>
    </row>
    <row r="153" spans="1:1" ht="13.5" customHeight="1" x14ac:dyDescent="0.15">
      <c r="A153" s="42"/>
    </row>
    <row r="154" spans="1:1" ht="13.5" customHeight="1" x14ac:dyDescent="0.15">
      <c r="A154" s="42"/>
    </row>
    <row r="155" spans="1:1" ht="13.5" customHeight="1" x14ac:dyDescent="0.15">
      <c r="A155" s="42"/>
    </row>
    <row r="156" spans="1:1" ht="13.5" customHeight="1" x14ac:dyDescent="0.15">
      <c r="A156" s="42"/>
    </row>
    <row r="157" spans="1:1" ht="13.5" customHeight="1" x14ac:dyDescent="0.15">
      <c r="A157" s="42"/>
    </row>
    <row r="158" spans="1:1" ht="13.5" customHeight="1" x14ac:dyDescent="0.15">
      <c r="A158" s="42"/>
    </row>
    <row r="159" spans="1:1" ht="13.5" customHeight="1" x14ac:dyDescent="0.15">
      <c r="A159" s="42"/>
    </row>
    <row r="160" spans="1:1" ht="13.5" customHeight="1" x14ac:dyDescent="0.15">
      <c r="A160" s="42"/>
    </row>
    <row r="161" spans="1:1" ht="13.5" customHeight="1" x14ac:dyDescent="0.15">
      <c r="A161" s="42"/>
    </row>
    <row r="162" spans="1:1" ht="13.5" customHeight="1" x14ac:dyDescent="0.15">
      <c r="A162" s="42"/>
    </row>
    <row r="163" spans="1:1" ht="13.5" customHeight="1" x14ac:dyDescent="0.15">
      <c r="A163" s="42"/>
    </row>
    <row r="164" spans="1:1" ht="13.5" customHeight="1" x14ac:dyDescent="0.15">
      <c r="A164" s="42"/>
    </row>
    <row r="165" spans="1:1" ht="13.5" customHeight="1" x14ac:dyDescent="0.15">
      <c r="A165" s="42"/>
    </row>
    <row r="166" spans="1:1" ht="13.5" customHeight="1" x14ac:dyDescent="0.15">
      <c r="A166" s="42"/>
    </row>
    <row r="167" spans="1:1" ht="13.5" customHeight="1" x14ac:dyDescent="0.15">
      <c r="A167" s="42"/>
    </row>
    <row r="168" spans="1:1" ht="13.5" customHeight="1" x14ac:dyDescent="0.15">
      <c r="A168" s="42"/>
    </row>
    <row r="169" spans="1:1" ht="13.5" customHeight="1" x14ac:dyDescent="0.15">
      <c r="A169" s="42"/>
    </row>
    <row r="170" spans="1:1" ht="13.5" customHeight="1" x14ac:dyDescent="0.15">
      <c r="A170" s="42"/>
    </row>
    <row r="171" spans="1:1" ht="13.5" customHeight="1" x14ac:dyDescent="0.15">
      <c r="A171" s="42"/>
    </row>
    <row r="172" spans="1:1" ht="13.5" customHeight="1" x14ac:dyDescent="0.15">
      <c r="A172" s="42"/>
    </row>
    <row r="173" spans="1:1" ht="13.5" customHeight="1" x14ac:dyDescent="0.15">
      <c r="A173" s="42"/>
    </row>
    <row r="174" spans="1:1" ht="13.5" customHeight="1" x14ac:dyDescent="0.15">
      <c r="A174" s="42"/>
    </row>
    <row r="175" spans="1:1" ht="13.5" customHeight="1" x14ac:dyDescent="0.15">
      <c r="A175" s="42"/>
    </row>
    <row r="176" spans="1:1" ht="13.5" customHeight="1" x14ac:dyDescent="0.15">
      <c r="A176" s="42"/>
    </row>
    <row r="177" spans="1:1" ht="13.5" customHeight="1" x14ac:dyDescent="0.15">
      <c r="A177" s="42"/>
    </row>
    <row r="178" spans="1:1" ht="13.5" customHeight="1" x14ac:dyDescent="0.15">
      <c r="A178" s="42"/>
    </row>
    <row r="179" spans="1:1" ht="13.5" customHeight="1" x14ac:dyDescent="0.15">
      <c r="A179" s="42"/>
    </row>
    <row r="180" spans="1:1" ht="13.5" customHeight="1" x14ac:dyDescent="0.15">
      <c r="A180" s="42"/>
    </row>
    <row r="181" spans="1:1" ht="13.5" customHeight="1" x14ac:dyDescent="0.15">
      <c r="A181" s="42"/>
    </row>
    <row r="182" spans="1:1" ht="13.5" customHeight="1" x14ac:dyDescent="0.15">
      <c r="A182" s="42"/>
    </row>
    <row r="183" spans="1:1" ht="13.5" customHeight="1" x14ac:dyDescent="0.15">
      <c r="A183" s="42"/>
    </row>
    <row r="184" spans="1:1" ht="13.5" customHeight="1" x14ac:dyDescent="0.15">
      <c r="A184" s="42"/>
    </row>
    <row r="185" spans="1:1" ht="13.5" customHeight="1" x14ac:dyDescent="0.15">
      <c r="A185" s="42"/>
    </row>
    <row r="186" spans="1:1" ht="13.5" customHeight="1" x14ac:dyDescent="0.15">
      <c r="A186" s="42"/>
    </row>
    <row r="187" spans="1:1" ht="13.5" customHeight="1" x14ac:dyDescent="0.15">
      <c r="A187" s="42"/>
    </row>
    <row r="188" spans="1:1" ht="13.5" customHeight="1" x14ac:dyDescent="0.15">
      <c r="A188" s="42"/>
    </row>
    <row r="189" spans="1:1" ht="13.5" customHeight="1" x14ac:dyDescent="0.15">
      <c r="A189" s="42"/>
    </row>
    <row r="190" spans="1:1" ht="13.5" customHeight="1" x14ac:dyDescent="0.15">
      <c r="A190" s="42"/>
    </row>
    <row r="191" spans="1:1" ht="13.5" customHeight="1" x14ac:dyDescent="0.15">
      <c r="A191" s="42"/>
    </row>
    <row r="192" spans="1:1" ht="13.5" customHeight="1" x14ac:dyDescent="0.15">
      <c r="A192" s="42"/>
    </row>
    <row r="193" spans="1:1" ht="13.5" customHeight="1" x14ac:dyDescent="0.15">
      <c r="A193" s="42"/>
    </row>
    <row r="194" spans="1:1" ht="13.5" customHeight="1" x14ac:dyDescent="0.15">
      <c r="A194" s="42"/>
    </row>
    <row r="195" spans="1:1" ht="13.5" customHeight="1" x14ac:dyDescent="0.15">
      <c r="A195" s="42"/>
    </row>
    <row r="196" spans="1:1" ht="13.5" customHeight="1" x14ac:dyDescent="0.15">
      <c r="A196" s="42"/>
    </row>
    <row r="197" spans="1:1" ht="13.5" customHeight="1" x14ac:dyDescent="0.15">
      <c r="A197" s="42"/>
    </row>
    <row r="198" spans="1:1" ht="13.5" customHeight="1" x14ac:dyDescent="0.15">
      <c r="A198" s="42"/>
    </row>
    <row r="199" spans="1:1" ht="13.5" customHeight="1" x14ac:dyDescent="0.15">
      <c r="A199" s="42"/>
    </row>
    <row r="200" spans="1:1" ht="13.5" customHeight="1" x14ac:dyDescent="0.15">
      <c r="A200" s="42"/>
    </row>
    <row r="201" spans="1:1" ht="13.5" customHeight="1" x14ac:dyDescent="0.15">
      <c r="A201" s="42"/>
    </row>
    <row r="202" spans="1:1" ht="13.5" customHeight="1" x14ac:dyDescent="0.15">
      <c r="A202" s="42"/>
    </row>
    <row r="203" spans="1:1" ht="13.5" customHeight="1" x14ac:dyDescent="0.15">
      <c r="A203" s="42"/>
    </row>
    <row r="204" spans="1:1" ht="13.5" customHeight="1" x14ac:dyDescent="0.15">
      <c r="A204" s="42"/>
    </row>
    <row r="205" spans="1:1" ht="13.5" customHeight="1" x14ac:dyDescent="0.15">
      <c r="A205" s="42"/>
    </row>
    <row r="206" spans="1:1" ht="13.5" customHeight="1" x14ac:dyDescent="0.15">
      <c r="A206" s="42"/>
    </row>
    <row r="207" spans="1:1" ht="13.5" customHeight="1" x14ac:dyDescent="0.15">
      <c r="A207" s="42"/>
    </row>
    <row r="208" spans="1:1" ht="13.5" customHeight="1" x14ac:dyDescent="0.15">
      <c r="A208" s="42"/>
    </row>
    <row r="209" spans="1:1" ht="13.5" customHeight="1" x14ac:dyDescent="0.15">
      <c r="A209" s="42"/>
    </row>
    <row r="210" spans="1:1" ht="13.5" customHeight="1" x14ac:dyDescent="0.15">
      <c r="A210" s="42"/>
    </row>
    <row r="211" spans="1:1" ht="13.5" customHeight="1" x14ac:dyDescent="0.15">
      <c r="A211" s="42"/>
    </row>
    <row r="212" spans="1:1" ht="13.5" customHeight="1" x14ac:dyDescent="0.15">
      <c r="A212" s="42"/>
    </row>
    <row r="213" spans="1:1" ht="13.5" customHeight="1" x14ac:dyDescent="0.15">
      <c r="A213" s="42"/>
    </row>
    <row r="214" spans="1:1" ht="13.5" customHeight="1" x14ac:dyDescent="0.15">
      <c r="A214" s="42"/>
    </row>
    <row r="215" spans="1:1" ht="13.5" customHeight="1" x14ac:dyDescent="0.15">
      <c r="A215" s="42"/>
    </row>
    <row r="216" spans="1:1" ht="13.5" customHeight="1" x14ac:dyDescent="0.15">
      <c r="A216" s="42"/>
    </row>
    <row r="217" spans="1:1" ht="13.5" customHeight="1" x14ac:dyDescent="0.15">
      <c r="A217" s="42"/>
    </row>
    <row r="218" spans="1:1" ht="13.5" customHeight="1" x14ac:dyDescent="0.15">
      <c r="A218" s="42"/>
    </row>
    <row r="219" spans="1:1" ht="13.5" customHeight="1" x14ac:dyDescent="0.15">
      <c r="A219" s="42"/>
    </row>
    <row r="220" spans="1:1" ht="13.5" customHeight="1" x14ac:dyDescent="0.15">
      <c r="A220" s="42"/>
    </row>
    <row r="221" spans="1:1" ht="13.5" customHeight="1" x14ac:dyDescent="0.15">
      <c r="A221" s="42"/>
    </row>
    <row r="222" spans="1:1" ht="13.5" customHeight="1" x14ac:dyDescent="0.15">
      <c r="A222" s="42"/>
    </row>
    <row r="223" spans="1:1" ht="13.5" customHeight="1" x14ac:dyDescent="0.15">
      <c r="A223" s="42"/>
    </row>
    <row r="224" spans="1:1" ht="13.5" customHeight="1" x14ac:dyDescent="0.15">
      <c r="A224" s="42"/>
    </row>
    <row r="225" spans="1:1" ht="13.5" customHeight="1" x14ac:dyDescent="0.15">
      <c r="A225" s="42"/>
    </row>
    <row r="226" spans="1:1" ht="13.5" customHeight="1" x14ac:dyDescent="0.15">
      <c r="A226" s="42"/>
    </row>
    <row r="227" spans="1:1" ht="13.5" customHeight="1" x14ac:dyDescent="0.15">
      <c r="A227" s="42"/>
    </row>
    <row r="228" spans="1:1" ht="13.5" customHeight="1" x14ac:dyDescent="0.15">
      <c r="A228" s="42"/>
    </row>
    <row r="229" spans="1:1" ht="13.5" customHeight="1" x14ac:dyDescent="0.15">
      <c r="A229" s="42"/>
    </row>
    <row r="230" spans="1:1" ht="13.5" customHeight="1" x14ac:dyDescent="0.15">
      <c r="A230" s="42"/>
    </row>
    <row r="231" spans="1:1" ht="13.5" customHeight="1" x14ac:dyDescent="0.15">
      <c r="A231" s="42"/>
    </row>
    <row r="232" spans="1:1" ht="13.5" customHeight="1" x14ac:dyDescent="0.15">
      <c r="A232" s="42"/>
    </row>
    <row r="233" spans="1:1" ht="13.5" customHeight="1" x14ac:dyDescent="0.15">
      <c r="A233" s="42"/>
    </row>
    <row r="234" spans="1:1" ht="13.5" customHeight="1" x14ac:dyDescent="0.15">
      <c r="A234" s="42"/>
    </row>
    <row r="235" spans="1:1" ht="13.5" customHeight="1" x14ac:dyDescent="0.15">
      <c r="A235" s="42"/>
    </row>
  </sheetData>
  <mergeCells count="13">
    <mergeCell ref="A9:J9"/>
    <mergeCell ref="A2:J2"/>
    <mergeCell ref="B4:D4"/>
    <mergeCell ref="E4:G4"/>
    <mergeCell ref="H4:J4"/>
    <mergeCell ref="B5:D5"/>
    <mergeCell ref="E5:G5"/>
    <mergeCell ref="H5:J5"/>
    <mergeCell ref="B6:D6"/>
    <mergeCell ref="E6:G6"/>
    <mergeCell ref="B7:D7"/>
    <mergeCell ref="E7:G7"/>
    <mergeCell ref="H7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ДПФ - старост</vt:lpstr>
      <vt:lpstr>ДПФ - инвалидност</vt:lpstr>
      <vt:lpstr>'ДПФ - инвалидност'!Print_Titles</vt:lpstr>
      <vt:lpstr>'ДПФ - старост'!Print_Titles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Maria Hristova</cp:lastModifiedBy>
  <cp:lastPrinted>2023-12-14T14:40:48Z</cp:lastPrinted>
  <dcterms:created xsi:type="dcterms:W3CDTF">2007-11-29T11:19:10Z</dcterms:created>
  <dcterms:modified xsi:type="dcterms:W3CDTF">2023-12-14T14:41:09Z</dcterms:modified>
</cp:coreProperties>
</file>