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4\За публикуване\"/>
    </mc:Choice>
  </mc:AlternateContent>
  <bookViews>
    <workbookView xWindow="0" yWindow="0" windowWidth="28800" windowHeight="1200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AH5" i="30" l="1"/>
  <c r="AI5" i="30"/>
  <c r="AJ5" i="30"/>
  <c r="AH6" i="30"/>
  <c r="AI6" i="30"/>
  <c r="AJ6" i="30"/>
  <c r="AH7" i="30"/>
  <c r="AI7" i="30"/>
  <c r="AJ7" i="30"/>
  <c r="AG6" i="30"/>
  <c r="AG7" i="30"/>
  <c r="AG5" i="30"/>
  <c r="AE5" i="30"/>
  <c r="AF5" i="30"/>
  <c r="AE6" i="30"/>
  <c r="AF6" i="30"/>
  <c r="AE7" i="30"/>
  <c r="AF7" i="30"/>
  <c r="AD6" i="30"/>
  <c r="AD7" i="30"/>
  <c r="AD5" i="30"/>
  <c r="AB5" i="30"/>
  <c r="AC5" i="30"/>
  <c r="AB6" i="30"/>
  <c r="AC6" i="30"/>
  <c r="AB7" i="30"/>
  <c r="AC7" i="30"/>
  <c r="AA6" i="30"/>
  <c r="AA7" i="30"/>
  <c r="AA5" i="30"/>
  <c r="Y5" i="30"/>
  <c r="Z5" i="30"/>
  <c r="Y6" i="30"/>
  <c r="Z6" i="30"/>
  <c r="Y7" i="30"/>
  <c r="Z7" i="30"/>
  <c r="X6" i="30"/>
  <c r="X7" i="30"/>
  <c r="X5" i="30"/>
  <c r="V5" i="30"/>
  <c r="W5" i="30"/>
  <c r="V6" i="30"/>
  <c r="W6" i="30"/>
  <c r="V7" i="30"/>
  <c r="W7" i="30"/>
  <c r="U6" i="30"/>
  <c r="U7" i="30"/>
  <c r="U5" i="30"/>
  <c r="S5" i="30"/>
  <c r="T5" i="30"/>
  <c r="S6" i="30"/>
  <c r="T6" i="30"/>
  <c r="S7" i="30"/>
  <c r="T7" i="30"/>
  <c r="R6" i="30"/>
  <c r="R7" i="30"/>
  <c r="R5" i="30"/>
  <c r="P5" i="30"/>
  <c r="Q5" i="30"/>
  <c r="P6" i="30"/>
  <c r="Q6" i="30"/>
  <c r="P7" i="30"/>
  <c r="Q7" i="30"/>
  <c r="O6" i="30"/>
  <c r="O7" i="30"/>
  <c r="O5" i="30"/>
  <c r="M5" i="30"/>
  <c r="N5" i="30"/>
  <c r="M6" i="30"/>
  <c r="N6" i="30"/>
  <c r="M7" i="30"/>
  <c r="N7" i="30"/>
  <c r="L6" i="30"/>
  <c r="L7" i="30"/>
  <c r="L5" i="30"/>
  <c r="I5" i="30"/>
  <c r="J5" i="30"/>
  <c r="K5" i="30"/>
  <c r="I6" i="30"/>
  <c r="J6" i="30"/>
  <c r="K6" i="30"/>
  <c r="I7" i="30"/>
  <c r="J7" i="30"/>
  <c r="K7" i="30"/>
  <c r="H6" i="30"/>
  <c r="H7" i="30"/>
  <c r="H5" i="30"/>
  <c r="F5" i="30"/>
  <c r="G5" i="30"/>
  <c r="F6" i="30"/>
  <c r="G6" i="30"/>
  <c r="F7" i="30"/>
  <c r="G7" i="30"/>
  <c r="E6" i="30"/>
  <c r="E7" i="30"/>
  <c r="E5" i="30"/>
  <c r="E15" i="26" l="1"/>
  <c r="B15" i="11" l="1"/>
  <c r="C15" i="11"/>
  <c r="D15" i="11"/>
  <c r="E15" i="11"/>
  <c r="F15" i="11"/>
  <c r="G15" i="11"/>
  <c r="H15" i="11"/>
  <c r="I15" i="11"/>
  <c r="I5" i="12" s="1"/>
  <c r="J15" i="11"/>
  <c r="K15" i="11"/>
  <c r="K5" i="12" s="1"/>
  <c r="C5" i="12"/>
  <c r="D5" i="12"/>
  <c r="E5" i="12"/>
  <c r="F5" i="12"/>
  <c r="G5" i="12"/>
  <c r="H5" i="12"/>
  <c r="J5" i="12"/>
  <c r="C6" i="12"/>
  <c r="D6" i="12"/>
  <c r="E6" i="12"/>
  <c r="F6" i="12"/>
  <c r="G6" i="12"/>
  <c r="H6" i="12"/>
  <c r="J6" i="12"/>
  <c r="C7" i="12"/>
  <c r="D7" i="12"/>
  <c r="E7" i="12"/>
  <c r="F7" i="12"/>
  <c r="G7" i="12"/>
  <c r="H7" i="12"/>
  <c r="J7" i="12"/>
  <c r="C8" i="12"/>
  <c r="D8" i="12"/>
  <c r="E8" i="12"/>
  <c r="F8" i="12"/>
  <c r="G8" i="12"/>
  <c r="H8" i="12"/>
  <c r="J8" i="12"/>
  <c r="C9" i="12"/>
  <c r="D9" i="12"/>
  <c r="E9" i="12"/>
  <c r="F9" i="12"/>
  <c r="G9" i="12"/>
  <c r="H9" i="12"/>
  <c r="J9" i="12"/>
  <c r="C10" i="12"/>
  <c r="D10" i="12"/>
  <c r="E10" i="12"/>
  <c r="F10" i="12"/>
  <c r="G10" i="12"/>
  <c r="H10" i="12"/>
  <c r="I10" i="12"/>
  <c r="J10" i="12"/>
  <c r="C11" i="12"/>
  <c r="D11" i="12"/>
  <c r="E11" i="12"/>
  <c r="F11" i="12"/>
  <c r="G11" i="12"/>
  <c r="H11" i="12"/>
  <c r="I11" i="12"/>
  <c r="J11" i="12"/>
  <c r="C12" i="12"/>
  <c r="D12" i="12"/>
  <c r="E12" i="12"/>
  <c r="F12" i="12"/>
  <c r="G12" i="12"/>
  <c r="H12" i="12"/>
  <c r="I12" i="12"/>
  <c r="J12" i="12"/>
  <c r="C13" i="12"/>
  <c r="D13" i="12"/>
  <c r="E13" i="12"/>
  <c r="F13" i="12"/>
  <c r="G13" i="12"/>
  <c r="H13" i="12"/>
  <c r="I13" i="12"/>
  <c r="J13" i="12"/>
  <c r="C14" i="12"/>
  <c r="D14" i="12"/>
  <c r="E14" i="12"/>
  <c r="F14" i="12"/>
  <c r="G14" i="12"/>
  <c r="H14" i="12"/>
  <c r="I14" i="12"/>
  <c r="J14" i="12"/>
  <c r="B6" i="12"/>
  <c r="B7" i="12"/>
  <c r="B8" i="12"/>
  <c r="B9" i="12"/>
  <c r="B10" i="12"/>
  <c r="B11" i="12"/>
  <c r="B12" i="12"/>
  <c r="B13" i="12"/>
  <c r="B14" i="12"/>
  <c r="B5" i="12"/>
  <c r="AU7" i="29"/>
  <c r="AU6" i="29"/>
  <c r="AU5" i="29"/>
  <c r="AT7" i="29"/>
  <c r="AT6" i="29"/>
  <c r="AT5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AI8" i="29"/>
  <c r="AJ8" i="29"/>
  <c r="AK8" i="29"/>
  <c r="AL8" i="29"/>
  <c r="AM8" i="29"/>
  <c r="AN8" i="29"/>
  <c r="AO8" i="29"/>
  <c r="AP8" i="29"/>
  <c r="B8" i="29"/>
  <c r="B5" i="30" s="1"/>
  <c r="D6" i="30" l="1"/>
  <c r="B6" i="30"/>
  <c r="C6" i="30"/>
  <c r="AT8" i="29"/>
  <c r="D5" i="30"/>
  <c r="B7" i="30"/>
  <c r="D7" i="30"/>
  <c r="C5" i="30"/>
  <c r="C7" i="30"/>
  <c r="AU8" i="29"/>
  <c r="J15" i="12"/>
  <c r="F15" i="12"/>
  <c r="H15" i="12"/>
  <c r="E15" i="12"/>
  <c r="D15" i="12"/>
  <c r="B15" i="12"/>
  <c r="G15" i="12"/>
  <c r="C15" i="12"/>
  <c r="I9" i="12"/>
  <c r="I8" i="12"/>
  <c r="I15" i="12" s="1"/>
  <c r="I7" i="12"/>
  <c r="I6" i="12"/>
  <c r="Z8" i="30"/>
  <c r="F8" i="30"/>
  <c r="AB8" i="30"/>
  <c r="Y8" i="30"/>
  <c r="R8" i="30"/>
  <c r="W8" i="30"/>
  <c r="K11" i="12"/>
  <c r="K7" i="12"/>
  <c r="K14" i="12"/>
  <c r="K10" i="12"/>
  <c r="K6" i="12"/>
  <c r="K15" i="12" s="1"/>
  <c r="K12" i="12"/>
  <c r="K8" i="12"/>
  <c r="K13" i="12"/>
  <c r="K9" i="12"/>
  <c r="E12" i="17"/>
  <c r="F12" i="17"/>
  <c r="I12" i="17"/>
  <c r="J12" i="17"/>
  <c r="E13" i="17"/>
  <c r="I13" i="17"/>
  <c r="B6" i="17"/>
  <c r="B9" i="17"/>
  <c r="B10" i="17"/>
  <c r="B13" i="17"/>
  <c r="B14" i="17"/>
  <c r="B15" i="16"/>
  <c r="B8" i="17" s="1"/>
  <c r="C15" i="16"/>
  <c r="C5" i="17" s="1"/>
  <c r="D15" i="16"/>
  <c r="D8" i="17" s="1"/>
  <c r="E15" i="16"/>
  <c r="E7" i="17" s="1"/>
  <c r="F15" i="16"/>
  <c r="F6" i="17" s="1"/>
  <c r="G15" i="16"/>
  <c r="G5" i="17" s="1"/>
  <c r="H15" i="16"/>
  <c r="H8" i="17" s="1"/>
  <c r="I15" i="16"/>
  <c r="I7" i="17" s="1"/>
  <c r="J15" i="16"/>
  <c r="J6" i="17" s="1"/>
  <c r="K15" i="16"/>
  <c r="K5" i="17" s="1"/>
  <c r="E6" i="19"/>
  <c r="C5" i="19"/>
  <c r="D5" i="19"/>
  <c r="C7" i="19"/>
  <c r="D7" i="19"/>
  <c r="C9" i="19"/>
  <c r="D9" i="19"/>
  <c r="C11" i="19"/>
  <c r="D11" i="19"/>
  <c r="C13" i="19"/>
  <c r="D13" i="19"/>
  <c r="F5" i="18"/>
  <c r="F6" i="18"/>
  <c r="F7" i="18"/>
  <c r="F8" i="18"/>
  <c r="F9" i="18"/>
  <c r="F10" i="18"/>
  <c r="F11" i="18"/>
  <c r="F12" i="18"/>
  <c r="F13" i="18"/>
  <c r="F4" i="18"/>
  <c r="C14" i="18"/>
  <c r="C4" i="19" s="1"/>
  <c r="D14" i="18"/>
  <c r="D4" i="19" s="1"/>
  <c r="E14" i="18"/>
  <c r="B14" i="18"/>
  <c r="F5" i="15"/>
  <c r="F6" i="15"/>
  <c r="F7" i="15"/>
  <c r="F8" i="15"/>
  <c r="F9" i="15"/>
  <c r="F10" i="15"/>
  <c r="F11" i="15"/>
  <c r="F12" i="15"/>
  <c r="F13" i="15"/>
  <c r="F4" i="15"/>
  <c r="U8" i="30" l="1"/>
  <c r="C8" i="30"/>
  <c r="AD8" i="30"/>
  <c r="AJ8" i="30"/>
  <c r="E8" i="30"/>
  <c r="L8" i="30"/>
  <c r="B8" i="30"/>
  <c r="I8" i="30"/>
  <c r="X8" i="30"/>
  <c r="G8" i="30"/>
  <c r="AE8" i="30"/>
  <c r="V8" i="30"/>
  <c r="M8" i="30"/>
  <c r="AC8" i="30"/>
  <c r="P8" i="30"/>
  <c r="AF8" i="30"/>
  <c r="AI8" i="30"/>
  <c r="O8" i="30"/>
  <c r="Q8" i="30"/>
  <c r="AG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G14" i="17"/>
  <c r="B5" i="17"/>
  <c r="B11" i="17"/>
  <c r="B7" i="17"/>
  <c r="I14" i="17"/>
  <c r="E14" i="17"/>
  <c r="J13" i="17"/>
  <c r="F13" i="17"/>
  <c r="K12" i="17"/>
  <c r="G12" i="17"/>
  <c r="C12" i="17"/>
  <c r="H11" i="17"/>
  <c r="D11" i="17"/>
  <c r="I10" i="17"/>
  <c r="E10" i="17"/>
  <c r="J9" i="17"/>
  <c r="F9" i="17"/>
  <c r="K8" i="17"/>
  <c r="G8" i="17"/>
  <c r="C8" i="17"/>
  <c r="H7" i="17"/>
  <c r="D7" i="17"/>
  <c r="I6" i="17"/>
  <c r="E6" i="17"/>
  <c r="J5" i="17"/>
  <c r="F5" i="17"/>
  <c r="H14" i="17"/>
  <c r="D14" i="17"/>
  <c r="K11" i="17"/>
  <c r="G11" i="17"/>
  <c r="C11" i="17"/>
  <c r="H10" i="17"/>
  <c r="D10" i="17"/>
  <c r="I9" i="17"/>
  <c r="E9" i="17"/>
  <c r="J8" i="17"/>
  <c r="F8" i="17"/>
  <c r="K7" i="17"/>
  <c r="G7" i="17"/>
  <c r="C7" i="17"/>
  <c r="H6" i="17"/>
  <c r="D6" i="17"/>
  <c r="I5" i="17"/>
  <c r="E5" i="17"/>
  <c r="K14" i="17"/>
  <c r="H13" i="17"/>
  <c r="D13" i="17"/>
  <c r="J11" i="17"/>
  <c r="F11" i="17"/>
  <c r="K10" i="17"/>
  <c r="G10" i="17"/>
  <c r="C10" i="17"/>
  <c r="H9" i="17"/>
  <c r="D9" i="17"/>
  <c r="I8" i="17"/>
  <c r="E8" i="17"/>
  <c r="J7" i="17"/>
  <c r="F7" i="17"/>
  <c r="K6" i="17"/>
  <c r="G6" i="17"/>
  <c r="C6" i="17"/>
  <c r="H5" i="17"/>
  <c r="D5" i="17"/>
  <c r="C14" i="17"/>
  <c r="B12" i="17"/>
  <c r="J14" i="17"/>
  <c r="F14" i="17"/>
  <c r="K13" i="17"/>
  <c r="G13" i="17"/>
  <c r="C13" i="17"/>
  <c r="H12" i="17"/>
  <c r="D12" i="17"/>
  <c r="I11" i="17"/>
  <c r="I15" i="17" s="1"/>
  <c r="E11" i="17"/>
  <c r="J10" i="17"/>
  <c r="F10" i="17"/>
  <c r="K9" i="17"/>
  <c r="G9" i="17"/>
  <c r="C9" i="17"/>
  <c r="F14" i="18"/>
  <c r="C14" i="19" l="1"/>
  <c r="D14" i="19"/>
  <c r="B14" i="19"/>
  <c r="D15" i="17"/>
  <c r="G15" i="17"/>
  <c r="C15" i="17"/>
  <c r="H15" i="17"/>
  <c r="K15" i="17"/>
  <c r="D15" i="19"/>
  <c r="F12" i="19"/>
  <c r="E15" i="19"/>
  <c r="F13" i="19"/>
  <c r="F8" i="19"/>
  <c r="F9" i="19"/>
  <c r="F6" i="19"/>
  <c r="C15" i="19"/>
  <c r="F10" i="19"/>
  <c r="F4" i="19"/>
  <c r="F7" i="19"/>
  <c r="F5" i="19"/>
  <c r="B15" i="19"/>
  <c r="F11" i="19"/>
  <c r="F15" i="17"/>
  <c r="J15" i="17"/>
  <c r="E15" i="17"/>
  <c r="B15" i="17"/>
  <c r="B5" i="14"/>
  <c r="B9" i="14"/>
  <c r="B13" i="14"/>
  <c r="F4" i="13"/>
  <c r="B14" i="13"/>
  <c r="B6" i="14" s="1"/>
  <c r="F5" i="13"/>
  <c r="F6" i="13"/>
  <c r="F7" i="13"/>
  <c r="F8" i="13"/>
  <c r="F9" i="13"/>
  <c r="F10" i="13"/>
  <c r="F11" i="13"/>
  <c r="F12" i="13"/>
  <c r="F13" i="13"/>
  <c r="F14" i="19" l="1"/>
  <c r="F15" i="19"/>
  <c r="B12" i="14"/>
  <c r="B8" i="14"/>
  <c r="B11" i="14"/>
  <c r="B7" i="14"/>
  <c r="B4" i="14"/>
  <c r="B10" i="14"/>
  <c r="AQ6" i="29"/>
  <c r="M15" i="27"/>
  <c r="G15" i="27"/>
  <c r="F15" i="27"/>
  <c r="E15" i="27"/>
  <c r="D15" i="27"/>
  <c r="C15" i="27"/>
  <c r="B15" i="27"/>
  <c r="B14" i="14" l="1"/>
  <c r="C6" i="28"/>
  <c r="C10" i="28"/>
  <c r="C14" i="28"/>
  <c r="C7" i="28"/>
  <c r="C11" i="28"/>
  <c r="C8" i="28"/>
  <c r="C12" i="28"/>
  <c r="C5" i="28"/>
  <c r="C9" i="28"/>
  <c r="C13" i="28"/>
  <c r="D5" i="28"/>
  <c r="D9" i="28"/>
  <c r="D13" i="28"/>
  <c r="D6" i="28"/>
  <c r="D10" i="28"/>
  <c r="D7" i="28"/>
  <c r="D11" i="28"/>
  <c r="D8" i="28"/>
  <c r="D12" i="28"/>
  <c r="D14" i="28"/>
  <c r="B9" i="28"/>
  <c r="B13" i="28"/>
  <c r="B6" i="28"/>
  <c r="B10" i="28"/>
  <c r="B7" i="28"/>
  <c r="B11" i="28"/>
  <c r="B5" i="28"/>
  <c r="B8" i="28"/>
  <c r="B12" i="28"/>
  <c r="B14" i="28"/>
  <c r="F7" i="28"/>
  <c r="F11" i="28"/>
  <c r="F12" i="28"/>
  <c r="F8" i="28"/>
  <c r="F5" i="28"/>
  <c r="F9" i="28"/>
  <c r="F13" i="28"/>
  <c r="F6" i="28"/>
  <c r="F10" i="28"/>
  <c r="F14" i="28"/>
  <c r="G6" i="28"/>
  <c r="G10" i="28"/>
  <c r="G14" i="28"/>
  <c r="G7" i="28"/>
  <c r="G8" i="28"/>
  <c r="G12" i="28"/>
  <c r="G5" i="28"/>
  <c r="G9" i="28"/>
  <c r="G13" i="28"/>
  <c r="G11" i="28"/>
  <c r="M6" i="28"/>
  <c r="M10" i="28"/>
  <c r="M14" i="28"/>
  <c r="M7" i="28"/>
  <c r="M11" i="28"/>
  <c r="M8" i="28"/>
  <c r="M12" i="28"/>
  <c r="M5" i="28"/>
  <c r="M9" i="28"/>
  <c r="M13" i="28"/>
  <c r="E8" i="28"/>
  <c r="E12" i="28"/>
  <c r="E5" i="28"/>
  <c r="E9" i="28"/>
  <c r="E13" i="28"/>
  <c r="E6" i="28"/>
  <c r="E10" i="28"/>
  <c r="E14" i="28"/>
  <c r="E7" i="28"/>
  <c r="E11" i="28"/>
  <c r="Q6" i="31"/>
  <c r="Q7" i="31"/>
  <c r="Q8" i="31"/>
  <c r="Q9" i="31"/>
  <c r="Q10" i="31"/>
  <c r="Q11" i="31"/>
  <c r="Q12" i="31"/>
  <c r="Q13" i="31"/>
  <c r="Q14" i="31"/>
  <c r="Q5" i="31"/>
  <c r="P6" i="31"/>
  <c r="P7" i="31"/>
  <c r="P8" i="31"/>
  <c r="P9" i="31"/>
  <c r="P10" i="31"/>
  <c r="P11" i="31"/>
  <c r="P12" i="31"/>
  <c r="P13" i="31"/>
  <c r="P14" i="31"/>
  <c r="P5" i="31"/>
  <c r="G6" i="26"/>
  <c r="C12" i="26"/>
  <c r="O15" i="31"/>
  <c r="G7" i="26" s="1"/>
  <c r="N15" i="31"/>
  <c r="M15" i="31"/>
  <c r="F9" i="26" s="1"/>
  <c r="L15" i="31"/>
  <c r="K15" i="31"/>
  <c r="J15" i="31"/>
  <c r="I15" i="31"/>
  <c r="D7" i="26" s="1"/>
  <c r="H15" i="31"/>
  <c r="G15" i="31"/>
  <c r="C9" i="26" s="1"/>
  <c r="F15" i="31"/>
  <c r="E15" i="31"/>
  <c r="B7" i="26" s="1"/>
  <c r="D15" i="31"/>
  <c r="C15" i="31"/>
  <c r="B15" i="31"/>
  <c r="D4" i="31"/>
  <c r="W11" i="24"/>
  <c r="W10" i="24"/>
  <c r="W9" i="24"/>
  <c r="W8" i="24"/>
  <c r="W7" i="24"/>
  <c r="W6" i="24"/>
  <c r="V6" i="24"/>
  <c r="C8" i="26" l="1"/>
  <c r="G14" i="26"/>
  <c r="G10" i="26"/>
  <c r="B6" i="26"/>
  <c r="D10" i="26"/>
  <c r="F8" i="26"/>
  <c r="B10" i="26"/>
  <c r="B13" i="26"/>
  <c r="B9" i="26"/>
  <c r="C5" i="26"/>
  <c r="C11" i="26"/>
  <c r="C7" i="26"/>
  <c r="D13" i="26"/>
  <c r="D9" i="26"/>
  <c r="F5" i="26"/>
  <c r="F11" i="26"/>
  <c r="F15" i="26" s="1"/>
  <c r="F7" i="26"/>
  <c r="G13" i="26"/>
  <c r="G9" i="26"/>
  <c r="B14" i="26"/>
  <c r="D14" i="26"/>
  <c r="B12" i="26"/>
  <c r="B8" i="26"/>
  <c r="C14" i="26"/>
  <c r="C10" i="26"/>
  <c r="C6" i="26"/>
  <c r="D12" i="26"/>
  <c r="D8" i="26"/>
  <c r="D15" i="26" s="1"/>
  <c r="F14" i="26"/>
  <c r="F10" i="26"/>
  <c r="F6" i="26"/>
  <c r="G12" i="26"/>
  <c r="G8" i="26"/>
  <c r="D6" i="26"/>
  <c r="F12" i="26"/>
  <c r="B5" i="26"/>
  <c r="B15" i="26" s="1"/>
  <c r="B11" i="26"/>
  <c r="C13" i="26"/>
  <c r="D5" i="26"/>
  <c r="D11" i="26"/>
  <c r="F13" i="26"/>
  <c r="G5" i="26"/>
  <c r="G11" i="26"/>
  <c r="P15" i="31"/>
  <c r="Q15" i="31"/>
  <c r="H7" i="26" s="1"/>
  <c r="B15" i="28"/>
  <c r="E15" i="28"/>
  <c r="G15" i="28"/>
  <c r="F15" i="28"/>
  <c r="M15" i="28"/>
  <c r="C15" i="28"/>
  <c r="D15" i="28"/>
  <c r="E16" i="26"/>
  <c r="H11" i="26"/>
  <c r="D16" i="26"/>
  <c r="H14" i="26"/>
  <c r="H10" i="26"/>
  <c r="H6" i="26"/>
  <c r="H13" i="26"/>
  <c r="H9" i="26"/>
  <c r="B16" i="26"/>
  <c r="G16" i="26"/>
  <c r="H5" i="26"/>
  <c r="H12" i="26"/>
  <c r="H8" i="26"/>
  <c r="C16" i="26"/>
  <c r="C14" i="15"/>
  <c r="D14" i="15"/>
  <c r="E14" i="15"/>
  <c r="B14" i="15"/>
  <c r="G15" i="26" l="1"/>
  <c r="C15" i="26"/>
  <c r="F16" i="26"/>
  <c r="F14" i="15"/>
  <c r="H15" i="26"/>
  <c r="C14" i="13"/>
  <c r="D14" i="13"/>
  <c r="E14" i="13"/>
  <c r="F14" i="13"/>
  <c r="E15" i="14" l="1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F6" i="14"/>
  <c r="B15" i="14"/>
  <c r="F10" i="14"/>
  <c r="F4" i="14"/>
  <c r="F11" i="14"/>
  <c r="F5" i="14"/>
  <c r="F7" i="14"/>
  <c r="F12" i="14"/>
  <c r="F13" i="14"/>
  <c r="F8" i="14"/>
  <c r="F9" i="14"/>
  <c r="AR5" i="29"/>
  <c r="AS5" i="29"/>
  <c r="AR6" i="29"/>
  <c r="AS6" i="29"/>
  <c r="AR7" i="29"/>
  <c r="AS7" i="29"/>
  <c r="AQ7" i="29"/>
  <c r="AQ5" i="29"/>
  <c r="AR8" i="29" l="1"/>
  <c r="AQ8" i="29"/>
  <c r="AS8" i="29"/>
  <c r="F14" i="14"/>
  <c r="C14" i="14"/>
  <c r="D14" i="14"/>
  <c r="F15" i="14"/>
  <c r="H15" i="27"/>
  <c r="H7" i="28" s="1"/>
  <c r="H15" i="28" s="1"/>
  <c r="I15" i="27"/>
  <c r="I7" i="28" s="1"/>
  <c r="I15" i="28" s="1"/>
  <c r="J15" i="27"/>
  <c r="K15" i="27"/>
  <c r="L15" i="27"/>
  <c r="K8" i="28" l="1"/>
  <c r="K12" i="28"/>
  <c r="K5" i="28"/>
  <c r="K9" i="28"/>
  <c r="K13" i="28"/>
  <c r="K6" i="28"/>
  <c r="K10" i="28"/>
  <c r="K14" i="28"/>
  <c r="K7" i="28"/>
  <c r="K11" i="28"/>
  <c r="L6" i="28"/>
  <c r="L8" i="28"/>
  <c r="L10" i="28"/>
  <c r="L12" i="28"/>
  <c r="L14" i="28"/>
  <c r="L5" i="28"/>
  <c r="L9" i="28"/>
  <c r="L11" i="28"/>
  <c r="L13" i="28"/>
  <c r="L7" i="28"/>
  <c r="J6" i="28"/>
  <c r="J10" i="28"/>
  <c r="J14" i="28"/>
  <c r="J12" i="28"/>
  <c r="J7" i="28"/>
  <c r="J5" i="28"/>
  <c r="J9" i="28"/>
  <c r="J13" i="28"/>
  <c r="J8" i="28"/>
  <c r="J11" i="28"/>
  <c r="V7" i="24"/>
  <c r="V8" i="24"/>
  <c r="V9" i="24"/>
  <c r="V10" i="24"/>
  <c r="V11" i="24"/>
  <c r="AH8" i="30" l="1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F4" i="3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<sst xmlns="http://schemas.openxmlformats.org/spreadsheetml/2006/main" count="407" uniqueCount="112">
  <si>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</si>
  <si>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</si>
  <si>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</si>
  <si>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</si>
  <si>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</si>
  <si>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</si>
  <si>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</si>
  <si>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</si>
  <si>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</si>
  <si>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</si>
  <si>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</si>
  <si>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</si>
  <si>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</si>
  <si>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</si>
  <si>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</si>
  <si>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</si>
  <si>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</si>
  <si>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</si>
  <si>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</si>
  <si>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</si>
  <si>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</si>
  <si>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</si>
  <si>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</si>
  <si>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</si>
  <si>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</si>
  <si>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</si>
  <si>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</si>
  <si>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</si>
  <si>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</si>
  <si>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</si>
  <si>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</si>
  <si>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</si>
  <si>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</si>
  <si>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</si>
  <si>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</si>
  <si>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</si>
  <si>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</si>
  <si>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</si>
  <si>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</si>
  <si>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</si>
  <si>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</si>
  <si>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</si>
  <si>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</si>
  <si>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</si>
  <si>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</si>
  <si>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</si>
  <si>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</si>
  <si>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</si>
  <si>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</si>
  <si>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</si>
  <si>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</si>
  <si>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</si>
  <si>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</si>
  <si>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</si>
  <si>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</si>
  <si>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</si>
  <si>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</si>
  <si>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</si>
  <si>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</si>
  <si>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</si>
  <si>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</si>
  <si>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</si>
  <si>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</si>
  <si>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</si>
  <si>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</si>
  <si>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</si>
  <si>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>ПОК "ДСК - РОДИНА" АД</t>
  </si>
  <si>
    <t xml:space="preserve">ПОК "ДСК - РОДИНА" АД </t>
  </si>
  <si>
    <t xml:space="preserve">ПОК "ДСК - РОДИНА" АД    </t>
  </si>
  <si>
    <t xml:space="preserve">ПОК "ДСК - РОДИНА" АД                                      </t>
  </si>
  <si>
    <t xml:space="preserve">"ПОК ОББ" ЕАД </t>
  </si>
  <si>
    <t xml:space="preserve">"ПОК ОББ" ЕАД            </t>
  </si>
  <si>
    <t xml:space="preserve">ПОК "ДСК - РОДИНА" АД            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</si>
  <si>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</si>
  <si>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</si>
  <si>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</si>
  <si>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</si>
  <si>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</si>
  <si>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</si>
  <si>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</si>
  <si>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</si>
  <si>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</si>
  <si>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</si>
  <si>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</si>
  <si>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</si>
  <si>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</si>
  <si>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</si>
  <si>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</si>
  <si>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Девет-месечие 2023</t>
  </si>
  <si>
    <t>Деветмесечие 2023</t>
  </si>
  <si>
    <t>-</t>
  </si>
  <si>
    <t>Динамика на нетните активи на управляваните от пенсионноосигурителните дружества пенсионни фондове (по месеци)</t>
  </si>
  <si>
    <t>Девет-месечие 2024</t>
  </si>
  <si>
    <t>30.09.2024</t>
  </si>
  <si>
    <t>Относителен дял на балансовите активи на управляваните от дружествата фондове към 30.09.2024 г.</t>
  </si>
  <si>
    <t>Деветмесечие 2024</t>
  </si>
  <si>
    <t>Приходи на ПОД от такси и удръжки от управляваните фондове (по видове) за деветмесечието на 2024 г.</t>
  </si>
  <si>
    <t>Структура на приходите на ПОД от такси и удръжки от пенсионните фондове (по видове) за деветмесечието на 2024 г.</t>
  </si>
  <si>
    <t>Брой на осигурените лица в пенсионните фондове
 по ПОД към 30.09.2024 г.</t>
  </si>
  <si>
    <t xml:space="preserve">Относително разпределение на осигурените лица в пенсионните фондове по ПОД към 30.09.2024 г. </t>
  </si>
  <si>
    <t>Брой на новоосигурените лица в пенсионните фондове за деветмесечието на 2024 г.</t>
  </si>
  <si>
    <t xml:space="preserve">Нетни активи на управляваните от пенсионноосигурителните дружества пенсионни фондове
към 30.09.2024 г.                    </t>
  </si>
  <si>
    <t>Относително разпределение на нетните активи в пенсионните фондове към 30.09.2024 г.</t>
  </si>
  <si>
    <r>
      <t xml:space="preserve">ПОАД "ЦКБ - СИЛА" </t>
    </r>
    <r>
      <rPr>
        <sz val="12"/>
        <color rgb="FFFF0000"/>
        <rFont val="Times New Roman"/>
        <family val="1"/>
        <charset val="204"/>
      </rPr>
      <t>АД</t>
    </r>
  </si>
  <si>
    <t>"ПОД-БЪДЕЩЕ" АД</t>
  </si>
  <si>
    <t xml:space="preserve"> "ПОД-БЪДЕЩЕ" АД</t>
  </si>
  <si>
    <t xml:space="preserve">ПОАД "ЦКБ - СИЛА" АД                  </t>
  </si>
  <si>
    <t xml:space="preserve">"ПОД-БЪДЕЩЕ" АД                         </t>
  </si>
  <si>
    <t>ПОАД "ЦКБ - СИЛА" АД</t>
  </si>
  <si>
    <t xml:space="preserve"> ПОАД "ЦКБ - СИЛА" АД</t>
  </si>
  <si>
    <t xml:space="preserve">ПОАД "ЦКБ - СИЛА" АД             </t>
  </si>
  <si>
    <t>ПОАД "ЦКБ-СИЛА"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</si>
</sst>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[$-F800]dddd\,\ mmmm\ dd\,\ yyyy"/>
    <numFmt numFmtId="169" formatCode="0.0000"/>
  </numFmts>
  <fonts count="4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1">
    <xf numFmtId="0" fontId="0" fillId="0" borderId="0"/>
    <xf numFmtId="164" fontId="31" fillId="0" borderId="0" applyFont="0" applyFill="0" applyBorder="0" applyAlignment="0" applyProtection="0"/>
    <xf numFmtId="0" fontId="31" fillId="0" borderId="0"/>
    <xf numFmtId="0" fontId="34" fillId="0" borderId="0"/>
    <xf numFmtId="164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164" fontId="31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1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</cellStyleXfs>
  <cellXfs count="212">
    <xf numFmtId="0" fontId="0" fillId="0" borderId="0" xfId="0"/>
    <xf numFmtId="0" fontId="35" fillId="0" borderId="1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164" fontId="35" fillId="0" borderId="1" xfId="1" applyFont="1" applyBorder="1" applyAlignment="1">
      <alignment horizontal="left" wrapText="1"/>
    </xf>
    <xf numFmtId="0" fontId="35" fillId="0" borderId="1" xfId="0" applyFont="1" applyBorder="1" applyAlignment="1">
      <alignment horizontal="left" wrapText="1"/>
    </xf>
    <xf numFmtId="3" fontId="0" fillId="0" borderId="0" xfId="0" applyNumberFormat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2" fillId="0" borderId="5" xfId="0" applyFont="1" applyFill="1" applyBorder="1" applyAlignment="1">
      <alignment vertical="center" wrapText="1"/>
    </xf>
    <xf numFmtId="0" fontId="35" fillId="0" borderId="0" xfId="0" applyFont="1" applyBorder="1" applyAlignment="1">
      <alignment horizontal="left"/>
    </xf>
    <xf numFmtId="0" fontId="35" fillId="0" borderId="0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164" fontId="35" fillId="0" borderId="1" xfId="1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35" fillId="0" borderId="0" xfId="0" applyFont="1"/>
    <xf numFmtId="0" fontId="35" fillId="0" borderId="1" xfId="0" applyFont="1" applyBorder="1" applyAlignment="1">
      <alignment horizontal="center" vertical="center"/>
    </xf>
    <xf numFmtId="164" fontId="35" fillId="0" borderId="1" xfId="1" applyFont="1" applyBorder="1" applyAlignment="1">
      <alignment horizontal="left"/>
    </xf>
    <xf numFmtId="2" fontId="35" fillId="0" borderId="0" xfId="0" applyNumberFormat="1" applyFont="1"/>
    <xf numFmtId="0" fontId="37" fillId="0" borderId="0" xfId="0" applyFont="1" applyBorder="1" applyAlignment="1">
      <alignment horizontal="center"/>
    </xf>
    <xf numFmtId="4" fontId="35" fillId="0" borderId="0" xfId="0" applyNumberFormat="1" applyFont="1"/>
    <xf numFmtId="164" fontId="35" fillId="0" borderId="1" xfId="1" applyFont="1" applyBorder="1" applyAlignment="1">
      <alignment vertical="center" wrapText="1"/>
    </xf>
    <xf numFmtId="164" fontId="35" fillId="0" borderId="1" xfId="1" applyFont="1" applyFill="1" applyBorder="1" applyAlignment="1">
      <alignment horizontal="left" wrapText="1"/>
    </xf>
    <xf numFmtId="164" fontId="35" fillId="0" borderId="0" xfId="1" applyFont="1" applyFill="1" applyBorder="1" applyAlignment="1">
      <alignment horizontal="center" vertical="center" wrapText="1"/>
    </xf>
    <xf numFmtId="164" fontId="35" fillId="0" borderId="1" xfId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wrapText="1"/>
    </xf>
    <xf numFmtId="164" fontId="34" fillId="0" borderId="1" xfId="1" applyFont="1" applyFill="1" applyBorder="1" applyAlignment="1">
      <alignment horizontal="left" wrapText="1"/>
    </xf>
    <xf numFmtId="164" fontId="34" fillId="0" borderId="1" xfId="1" applyFont="1" applyBorder="1" applyAlignment="1">
      <alignment horizontal="left" wrapText="1"/>
    </xf>
    <xf numFmtId="0" fontId="34" fillId="0" borderId="1" xfId="0" applyFont="1" applyFill="1" applyBorder="1" applyAlignment="1">
      <alignment wrapText="1"/>
    </xf>
    <xf numFmtId="3" fontId="34" fillId="0" borderId="0" xfId="3" applyNumberFormat="1" applyFont="1" applyFill="1" applyAlignment="1"/>
    <xf numFmtId="0" fontId="34" fillId="0" borderId="0" xfId="3" applyFont="1" applyFill="1" applyAlignment="1"/>
    <xf numFmtId="0" fontId="34" fillId="0" borderId="1" xfId="2" applyFont="1" applyFill="1" applyBorder="1" applyAlignment="1">
      <alignment horizontal="center" vertical="center" wrapText="1"/>
    </xf>
    <xf numFmtId="0" fontId="34" fillId="0" borderId="0" xfId="3" applyFont="1" applyFill="1" applyBorder="1" applyAlignment="1">
      <alignment wrapText="1"/>
    </xf>
    <xf numFmtId="0" fontId="34" fillId="0" borderId="0" xfId="3" applyFont="1" applyFill="1" applyAlignment="1">
      <alignment wrapText="1"/>
    </xf>
    <xf numFmtId="0" fontId="36" fillId="0" borderId="0" xfId="2" applyFont="1" applyFill="1"/>
    <xf numFmtId="0" fontId="32" fillId="0" borderId="0" xfId="3" applyFont="1" applyFill="1" applyBorder="1" applyAlignment="1"/>
    <xf numFmtId="0" fontId="34" fillId="0" borderId="1" xfId="2" applyFont="1" applyFill="1" applyBorder="1" applyAlignment="1">
      <alignment wrapText="1"/>
    </xf>
    <xf numFmtId="0" fontId="34" fillId="0" borderId="1" xfId="3" applyFont="1" applyFill="1" applyBorder="1" applyAlignment="1">
      <alignment wrapText="1"/>
    </xf>
    <xf numFmtId="0" fontId="34" fillId="0" borderId="0" xfId="3" applyFont="1" applyFill="1" applyBorder="1" applyAlignment="1"/>
    <xf numFmtId="0" fontId="34" fillId="0" borderId="0" xfId="3" applyFont="1" applyFill="1" applyAlignment="1">
      <alignment horizontal="center"/>
    </xf>
    <xf numFmtId="4" fontId="34" fillId="0" borderId="0" xfId="3" applyNumberFormat="1" applyFont="1" applyFill="1" applyAlignment="1"/>
    <xf numFmtId="0" fontId="31" fillId="0" borderId="0" xfId="2" applyFill="1"/>
    <xf numFmtId="164" fontId="34" fillId="0" borderId="1" xfId="4" applyFont="1" applyFill="1" applyBorder="1" applyAlignment="1">
      <alignment horizontal="left" wrapText="1"/>
    </xf>
    <xf numFmtId="3" fontId="31" fillId="0" borderId="0" xfId="2" applyNumberFormat="1" applyFill="1"/>
    <xf numFmtId="164" fontId="34" fillId="0" borderId="1" xfId="4" applyFont="1" applyFill="1" applyBorder="1" applyAlignment="1">
      <alignment wrapText="1"/>
    </xf>
    <xf numFmtId="0" fontId="31" fillId="0" borderId="0" xfId="2"/>
    <xf numFmtId="0" fontId="34" fillId="0" borderId="2" xfId="2" applyFont="1" applyBorder="1" applyAlignment="1">
      <alignment horizontal="center" vertical="center" wrapText="1"/>
    </xf>
    <xf numFmtId="164" fontId="34" fillId="0" borderId="1" xfId="4" applyFont="1" applyBorder="1" applyAlignment="1">
      <alignment horizontal="left" wrapText="1"/>
    </xf>
    <xf numFmtId="164" fontId="34" fillId="0" borderId="1" xfId="4" applyFont="1" applyBorder="1" applyAlignment="1">
      <alignment wrapText="1"/>
    </xf>
    <xf numFmtId="0" fontId="34" fillId="0" borderId="4" xfId="2" applyFont="1" applyFill="1" applyBorder="1" applyAlignment="1">
      <alignment horizontal="left" wrapText="1"/>
    </xf>
    <xf numFmtId="0" fontId="34" fillId="0" borderId="1" xfId="2" applyFont="1" applyBorder="1" applyAlignment="1">
      <alignment horizontal="left" wrapText="1"/>
    </xf>
    <xf numFmtId="4" fontId="31" fillId="0" borderId="0" xfId="2" applyNumberFormat="1"/>
    <xf numFmtId="0" fontId="34" fillId="0" borderId="10" xfId="3" applyFont="1" applyBorder="1" applyAlignment="1">
      <alignment horizontal="center" vertical="center" wrapText="1"/>
    </xf>
    <xf numFmtId="0" fontId="33" fillId="0" borderId="0" xfId="3" applyFont="1" applyFill="1" applyAlignment="1"/>
    <xf numFmtId="0" fontId="33" fillId="0" borderId="0" xfId="3" applyFont="1" applyFill="1" applyAlignment="1">
      <alignment wrapText="1"/>
    </xf>
    <xf numFmtId="0" fontId="34" fillId="0" borderId="1" xfId="2" applyFont="1" applyFill="1" applyBorder="1" applyAlignment="1">
      <alignment horizontal="center" wrapText="1"/>
    </xf>
    <xf numFmtId="0" fontId="32" fillId="0" borderId="1" xfId="2" applyFont="1" applyFill="1" applyBorder="1" applyAlignment="1">
      <alignment wrapText="1"/>
    </xf>
    <xf numFmtId="0" fontId="32" fillId="0" borderId="1" xfId="3" applyFont="1" applyFill="1" applyBorder="1" applyAlignment="1"/>
    <xf numFmtId="0" fontId="33" fillId="0" borderId="0" xfId="3" applyFont="1" applyFill="1" applyBorder="1" applyAlignment="1"/>
    <xf numFmtId="3" fontId="33" fillId="0" borderId="0" xfId="3" applyNumberFormat="1" applyFont="1" applyFill="1" applyAlignment="1"/>
    <xf numFmtId="164" fontId="34" fillId="0" borderId="6" xfId="1" applyFont="1" applyBorder="1" applyAlignment="1">
      <alignment horizontal="left" vertical="justify" wrapText="1" indent="1"/>
    </xf>
    <xf numFmtId="0" fontId="34" fillId="0" borderId="2" xfId="0" applyFont="1" applyBorder="1" applyAlignment="1">
      <alignment horizontal="center" vertical="center" wrapText="1"/>
    </xf>
    <xf numFmtId="164" fontId="34" fillId="0" borderId="6" xfId="1" applyFont="1" applyBorder="1" applyAlignment="1">
      <alignment horizontal="justify" vertical="center" wrapText="1"/>
    </xf>
    <xf numFmtId="164" fontId="34" fillId="0" borderId="1" xfId="1" applyFont="1" applyBorder="1" applyAlignment="1">
      <alignment wrapText="1"/>
    </xf>
    <xf numFmtId="1" fontId="41" fillId="0" borderId="1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Border="1" applyAlignment="1">
      <alignment horizontal="center"/>
    </xf>
    <xf numFmtId="164" fontId="34" fillId="0" borderId="6" xfId="1" applyFont="1" applyBorder="1" applyAlignment="1">
      <alignment horizontal="justify" vertical="justify" wrapText="1"/>
    </xf>
    <xf numFmtId="0" fontId="34" fillId="0" borderId="6" xfId="2" applyFont="1" applyBorder="1" applyAlignment="1">
      <alignment horizontal="left" vertical="distributed" wrapText="1"/>
    </xf>
    <xf numFmtId="49" fontId="34" fillId="0" borderId="10" xfId="2" applyNumberFormat="1" applyFont="1" applyFill="1" applyBorder="1" applyAlignment="1">
      <alignment horizontal="center" vertical="center" wrapText="1"/>
    </xf>
    <xf numFmtId="164" fontId="39" fillId="0" borderId="9" xfId="1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5" fillId="0" borderId="0" xfId="0" applyNumberFormat="1" applyFont="1" applyBorder="1" applyAlignment="1">
      <alignment horizontal="right" wrapText="1"/>
    </xf>
    <xf numFmtId="0" fontId="35" fillId="0" borderId="0" xfId="0" applyFont="1" applyBorder="1" applyAlignment="1">
      <alignment horizontal="right" wrapText="1"/>
    </xf>
    <xf numFmtId="2" fontId="35" fillId="0" borderId="9" xfId="0" applyNumberFormat="1" applyFont="1" applyFill="1" applyBorder="1" applyAlignment="1">
      <alignment wrapText="1" shrinkToFit="1"/>
    </xf>
    <xf numFmtId="2" fontId="35" fillId="0" borderId="0" xfId="0" applyNumberFormat="1" applyFont="1" applyFill="1" applyBorder="1" applyAlignment="1">
      <alignment wrapText="1" shrinkToFit="1"/>
    </xf>
    <xf numFmtId="3" fontId="35" fillId="0" borderId="9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35" fillId="0" borderId="9" xfId="0" applyFont="1" applyBorder="1" applyAlignment="1">
      <alignment wrapText="1"/>
    </xf>
    <xf numFmtId="0" fontId="35" fillId="0" borderId="0" xfId="0" applyFont="1" applyBorder="1" applyAlignment="1">
      <alignment wrapText="1"/>
    </xf>
    <xf numFmtId="168" fontId="34" fillId="0" borderId="10" xfId="2" applyNumberFormat="1" applyFont="1" applyFill="1" applyBorder="1" applyAlignment="1">
      <alignment horizontal="center" vertical="center" wrapText="1"/>
    </xf>
    <xf numFmtId="0" fontId="34" fillId="0" borderId="10" xfId="2" applyFont="1" applyFill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/>
    </xf>
    <xf numFmtId="0" fontId="34" fillId="0" borderId="10" xfId="2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164" fontId="34" fillId="0" borderId="6" xfId="1" applyFont="1" applyFill="1" applyBorder="1" applyAlignment="1">
      <alignment horizontal="left" vertical="justify" wrapText="1" indent="1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1" applyFont="1" applyFill="1" applyBorder="1" applyAlignment="1">
      <alignment wrapText="1"/>
    </xf>
    <xf numFmtId="164" fontId="34" fillId="0" borderId="1" xfId="1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wrapText="1"/>
    </xf>
    <xf numFmtId="0" fontId="36" fillId="0" borderId="9" xfId="2" applyFont="1" applyFill="1" applyBorder="1" applyAlignment="1">
      <alignment wrapText="1"/>
    </xf>
    <xf numFmtId="3" fontId="36" fillId="0" borderId="0" xfId="0" applyNumberFormat="1" applyFont="1" applyBorder="1" applyAlignment="1">
      <alignment horizontal="right"/>
    </xf>
    <xf numFmtId="166" fontId="31" fillId="0" borderId="0" xfId="2" applyNumberFormat="1" applyFill="1"/>
    <xf numFmtId="164" fontId="34" fillId="0" borderId="1" xfId="1" applyFont="1" applyFill="1" applyBorder="1" applyAlignment="1">
      <alignment horizontal="left"/>
    </xf>
    <xf numFmtId="164" fontId="34" fillId="0" borderId="1" xfId="1" applyFont="1" applyBorder="1" applyAlignment="1">
      <alignment horizontal="left"/>
    </xf>
    <xf numFmtId="0" fontId="34" fillId="0" borderId="10" xfId="2" applyFont="1" applyFill="1" applyBorder="1" applyAlignment="1">
      <alignment horizontal="center" vertical="center" wrapText="1"/>
    </xf>
    <xf numFmtId="0" fontId="31" fillId="0" borderId="9" xfId="2" applyFill="1" applyBorder="1" applyAlignment="1">
      <alignment wrapText="1"/>
    </xf>
    <xf numFmtId="0" fontId="35" fillId="0" borderId="11" xfId="0" applyFont="1" applyFill="1" applyBorder="1" applyAlignment="1">
      <alignment horizontal="center" vertical="center"/>
    </xf>
    <xf numFmtId="2" fontId="34" fillId="0" borderId="0" xfId="0" applyNumberFormat="1" applyFont="1" applyFill="1" applyBorder="1" applyAlignment="1">
      <alignment horizontal="right" wrapText="1" shrinkToFit="1"/>
    </xf>
    <xf numFmtId="0" fontId="34" fillId="0" borderId="1" xfId="2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horizontal="right" wrapText="1"/>
    </xf>
    <xf numFmtId="0" fontId="33" fillId="0" borderId="0" xfId="3" applyFont="1" applyFill="1" applyAlignment="1">
      <alignment vertical="center"/>
    </xf>
    <xf numFmtId="0" fontId="34" fillId="0" borderId="1" xfId="2" applyFont="1" applyFill="1" applyBorder="1" applyAlignment="1">
      <alignment horizontal="center" vertical="center" wrapText="1"/>
    </xf>
    <xf numFmtId="0" fontId="34" fillId="0" borderId="1" xfId="3" applyFont="1" applyFill="1" applyBorder="1" applyAlignment="1"/>
    <xf numFmtId="164" fontId="34" fillId="0" borderId="4" xfId="1" applyFont="1" applyFill="1" applyBorder="1" applyAlignment="1">
      <alignment horizontal="left" wrapText="1"/>
    </xf>
    <xf numFmtId="0" fontId="34" fillId="0" borderId="1" xfId="2" applyFont="1" applyFill="1" applyBorder="1" applyAlignment="1">
      <alignment horizontal="center" vertical="center" wrapText="1"/>
    </xf>
    <xf numFmtId="0" fontId="32" fillId="0" borderId="1" xfId="2" applyFont="1" applyFill="1" applyBorder="1" applyAlignment="1">
      <alignment vertical="center" wrapText="1"/>
    </xf>
    <xf numFmtId="166" fontId="33" fillId="0" borderId="0" xfId="3" applyNumberFormat="1" applyFont="1" applyFill="1" applyAlignment="1"/>
    <xf numFmtId="0" fontId="34" fillId="0" borderId="10" xfId="2" applyFont="1" applyFill="1" applyBorder="1" applyAlignment="1">
      <alignment horizontal="center" vertical="center" wrapText="1"/>
    </xf>
    <xf numFmtId="169" fontId="31" fillId="0" borderId="0" xfId="2" applyNumberFormat="1"/>
    <xf numFmtId="0" fontId="34" fillId="0" borderId="4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164" fontId="35" fillId="0" borderId="1" xfId="1" applyFont="1" applyBorder="1" applyAlignment="1">
      <alignment wrapText="1"/>
    </xf>
    <xf numFmtId="0" fontId="34" fillId="0" borderId="10" xfId="2" applyFont="1" applyFill="1" applyBorder="1" applyAlignment="1">
      <alignment horizontal="center" vertical="center" wrapText="1"/>
    </xf>
    <xf numFmtId="14" fontId="34" fillId="0" borderId="10" xfId="2" applyNumberFormat="1" applyFont="1" applyFill="1" applyBorder="1" applyAlignment="1">
      <alignment horizontal="center" vertical="center" wrapText="1"/>
    </xf>
    <xf numFmtId="3" fontId="34" fillId="2" borderId="1" xfId="3" applyNumberFormat="1" applyFont="1" applyFill="1" applyBorder="1" applyAlignment="1"/>
    <xf numFmtId="166" fontId="34" fillId="2" borderId="1" xfId="2" applyNumberFormat="1" applyFont="1" applyFill="1" applyBorder="1" applyAlignment="1">
      <alignment horizontal="right"/>
    </xf>
    <xf numFmtId="4" fontId="34" fillId="2" borderId="1" xfId="2" applyNumberFormat="1" applyFont="1" applyFill="1" applyBorder="1" applyAlignment="1">
      <alignment horizontal="right"/>
    </xf>
    <xf numFmtId="4" fontId="34" fillId="2" borderId="1" xfId="2" applyNumberFormat="1" applyFont="1" applyFill="1" applyBorder="1" applyAlignment="1">
      <alignment horizontal="center"/>
    </xf>
    <xf numFmtId="166" fontId="34" fillId="2" borderId="1" xfId="2" applyNumberFormat="1" applyFont="1" applyFill="1" applyBorder="1" applyAlignment="1">
      <alignment horizontal="right" vertical="center"/>
    </xf>
    <xf numFmtId="167" fontId="34" fillId="2" borderId="1" xfId="2" applyNumberFormat="1" applyFont="1" applyFill="1" applyBorder="1" applyAlignment="1">
      <alignment horizontal="right"/>
    </xf>
    <xf numFmtId="3" fontId="34" fillId="2" borderId="1" xfId="0" applyNumberFormat="1" applyFont="1" applyFill="1" applyBorder="1"/>
    <xf numFmtId="2" fontId="35" fillId="2" borderId="1" xfId="0" applyNumberFormat="1" applyFont="1" applyFill="1" applyBorder="1" applyAlignment="1">
      <alignment horizontal="right"/>
    </xf>
    <xf numFmtId="3" fontId="35" fillId="2" borderId="1" xfId="0" applyNumberFormat="1" applyFont="1" applyFill="1" applyBorder="1"/>
    <xf numFmtId="2" fontId="35" fillId="2" borderId="1" xfId="1" applyNumberFormat="1" applyFont="1" applyFill="1" applyBorder="1" applyAlignment="1"/>
    <xf numFmtId="3" fontId="34" fillId="2" borderId="1" xfId="0" applyNumberFormat="1" applyFont="1" applyFill="1" applyBorder="1" applyAlignment="1">
      <alignment horizontal="right"/>
    </xf>
    <xf numFmtId="165" fontId="34" fillId="2" borderId="1" xfId="0" applyNumberFormat="1" applyFont="1" applyFill="1" applyBorder="1" applyAlignment="1">
      <alignment horizontal="right"/>
    </xf>
    <xf numFmtId="3" fontId="41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34" fillId="2" borderId="1" xfId="0" applyNumberFormat="1" applyFont="1" applyFill="1" applyBorder="1" applyAlignment="1">
      <alignment horizontal="right"/>
    </xf>
    <xf numFmtId="3" fontId="34" fillId="0" borderId="1" xfId="0" applyNumberFormat="1" applyFont="1" applyFill="1" applyBorder="1"/>
    <xf numFmtId="2" fontId="35" fillId="0" borderId="1" xfId="0" applyNumberFormat="1" applyFont="1" applyFill="1" applyBorder="1" applyAlignment="1">
      <alignment horizontal="right"/>
    </xf>
    <xf numFmtId="166" fontId="34" fillId="0" borderId="1" xfId="2" applyNumberFormat="1" applyFont="1" applyFill="1" applyBorder="1" applyAlignment="1">
      <alignment horizontal="right"/>
    </xf>
    <xf numFmtId="0" fontId="32" fillId="0" borderId="0" xfId="2" applyFont="1" applyFill="1" applyAlignment="1">
      <alignment horizontal="center" wrapText="1"/>
    </xf>
    <xf numFmtId="0" fontId="34" fillId="0" borderId="10" xfId="2" applyFont="1" applyFill="1" applyBorder="1" applyAlignment="1">
      <alignment horizontal="center" vertical="center" wrapText="1"/>
    </xf>
    <xf numFmtId="0" fontId="34" fillId="0" borderId="11" xfId="2" applyFont="1" applyFill="1" applyBorder="1" applyAlignment="1">
      <alignment horizontal="center" vertical="center" wrapText="1"/>
    </xf>
    <xf numFmtId="0" fontId="34" fillId="0" borderId="3" xfId="2" applyFont="1" applyFill="1" applyBorder="1" applyAlignment="1">
      <alignment horizontal="left" vertical="distributed" wrapText="1"/>
    </xf>
    <xf numFmtId="0" fontId="34" fillId="0" borderId="12" xfId="2" applyFont="1" applyFill="1" applyBorder="1" applyAlignment="1">
      <alignment horizontal="left" vertical="distributed" wrapText="1"/>
    </xf>
    <xf numFmtId="0" fontId="34" fillId="0" borderId="1" xfId="2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horizontal="center" wrapText="1"/>
    </xf>
    <xf numFmtId="0" fontId="43" fillId="0" borderId="4" xfId="2" applyFont="1" applyFill="1" applyBorder="1" applyAlignment="1">
      <alignment horizontal="center" vertical="center" wrapText="1"/>
    </xf>
    <xf numFmtId="0" fontId="43" fillId="0" borderId="2" xfId="2" applyFont="1" applyFill="1" applyBorder="1" applyAlignment="1">
      <alignment horizontal="center" vertical="center" wrapText="1"/>
    </xf>
    <xf numFmtId="0" fontId="34" fillId="0" borderId="4" xfId="2" applyFont="1" applyFill="1" applyBorder="1" applyAlignment="1">
      <alignment horizontal="center" vertical="center" wrapText="1"/>
    </xf>
    <xf numFmtId="0" fontId="34" fillId="0" borderId="2" xfId="2" applyFont="1" applyFill="1" applyBorder="1" applyAlignment="1">
      <alignment horizontal="center" vertical="center" wrapText="1"/>
    </xf>
    <xf numFmtId="164" fontId="39" fillId="0" borderId="0" xfId="4" applyFont="1" applyFill="1" applyBorder="1" applyAlignment="1">
      <alignment horizontal="center" vertical="center" wrapText="1"/>
    </xf>
    <xf numFmtId="0" fontId="39" fillId="0" borderId="0" xfId="2" applyFont="1" applyFill="1" applyBorder="1" applyAlignment="1">
      <alignment horizontal="center" vertical="center" wrapText="1"/>
    </xf>
    <xf numFmtId="0" fontId="31" fillId="0" borderId="0" xfId="2" applyFill="1" applyAlignment="1">
      <alignment horizontal="center" vertical="center" wrapText="1"/>
    </xf>
    <xf numFmtId="0" fontId="34" fillId="0" borderId="9" xfId="2" applyFont="1" applyFill="1" applyBorder="1" applyAlignment="1">
      <alignment horizontal="right" wrapText="1"/>
    </xf>
    <xf numFmtId="0" fontId="31" fillId="0" borderId="9" xfId="2" applyFill="1" applyBorder="1" applyAlignment="1">
      <alignment wrapText="1"/>
    </xf>
    <xf numFmtId="0" fontId="34" fillId="0" borderId="13" xfId="2" applyFont="1" applyFill="1" applyBorder="1" applyAlignment="1">
      <alignment horizontal="left" vertical="distributed" wrapText="1"/>
    </xf>
    <xf numFmtId="164" fontId="39" fillId="2" borderId="0" xfId="4" applyFont="1" applyFill="1" applyBorder="1" applyAlignment="1">
      <alignment horizontal="center" vertical="center" wrapText="1"/>
    </xf>
    <xf numFmtId="0" fontId="39" fillId="2" borderId="0" xfId="2" applyFont="1" applyFill="1" applyBorder="1" applyAlignment="1">
      <alignment horizontal="center" vertical="center" wrapText="1"/>
    </xf>
    <xf numFmtId="0" fontId="31" fillId="2" borderId="0" xfId="2" applyFill="1" applyAlignment="1">
      <alignment horizontal="center" vertical="center" wrapText="1"/>
    </xf>
    <xf numFmtId="0" fontId="40" fillId="2" borderId="0" xfId="2" applyFont="1" applyFill="1" applyAlignment="1">
      <alignment horizontal="center" vertical="center" wrapText="1"/>
    </xf>
    <xf numFmtId="164" fontId="34" fillId="0" borderId="9" xfId="4" applyFont="1" applyBorder="1" applyAlignment="1">
      <alignment horizontal="right" vertical="center" wrapText="1"/>
    </xf>
    <xf numFmtId="0" fontId="31" fillId="0" borderId="9" xfId="2" applyBorder="1" applyAlignment="1">
      <alignment horizontal="right" wrapText="1"/>
    </xf>
    <xf numFmtId="0" fontId="34" fillId="0" borderId="8" xfId="2" applyFont="1" applyFill="1" applyBorder="1" applyAlignment="1">
      <alignment horizontal="center" vertical="center" wrapText="1"/>
    </xf>
    <xf numFmtId="0" fontId="34" fillId="0" borderId="3" xfId="2" applyFont="1" applyFill="1" applyBorder="1" applyAlignment="1">
      <alignment horizontal="right" vertical="justify" wrapText="1"/>
    </xf>
    <xf numFmtId="0" fontId="31" fillId="0" borderId="12" xfId="2" applyFill="1" applyBorder="1" applyAlignment="1">
      <alignment horizontal="right" vertical="justify" wrapText="1"/>
    </xf>
    <xf numFmtId="0" fontId="31" fillId="0" borderId="8" xfId="2" applyFill="1" applyBorder="1"/>
    <xf numFmtId="0" fontId="31" fillId="0" borderId="2" xfId="2" applyFill="1" applyBorder="1"/>
    <xf numFmtId="0" fontId="31" fillId="0" borderId="8" xfId="2" applyFill="1" applyBorder="1" applyAlignment="1">
      <alignment horizontal="center" vertical="center" wrapText="1"/>
    </xf>
    <xf numFmtId="0" fontId="31" fillId="0" borderId="8" xfId="2" applyFill="1" applyBorder="1" applyAlignment="1">
      <alignment vertical="center" wrapText="1"/>
    </xf>
    <xf numFmtId="0" fontId="31" fillId="0" borderId="8" xfId="2" applyFill="1" applyBorder="1" applyAlignment="1">
      <alignment wrapText="1"/>
    </xf>
    <xf numFmtId="0" fontId="31" fillId="0" borderId="2" xfId="2" applyFill="1" applyBorder="1" applyAlignment="1">
      <alignment vertical="center" wrapText="1"/>
    </xf>
    <xf numFmtId="0" fontId="34" fillId="0" borderId="0" xfId="2" applyFont="1" applyFill="1" applyBorder="1" applyAlignment="1">
      <alignment horizontal="right" wrapText="1"/>
    </xf>
    <xf numFmtId="0" fontId="31" fillId="0" borderId="1" xfId="2" applyFill="1" applyBorder="1" applyAlignment="1">
      <alignment horizontal="center" vertical="center" wrapText="1"/>
    </xf>
    <xf numFmtId="0" fontId="31" fillId="0" borderId="1" xfId="2" applyFill="1" applyBorder="1" applyAlignment="1">
      <alignment vertical="center" wrapText="1"/>
    </xf>
    <xf numFmtId="164" fontId="32" fillId="2" borderId="0" xfId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wrapText="1"/>
    </xf>
    <xf numFmtId="0" fontId="42" fillId="0" borderId="0" xfId="0" applyFont="1" applyBorder="1" applyAlignment="1">
      <alignment horizontal="left"/>
    </xf>
    <xf numFmtId="0" fontId="42" fillId="0" borderId="0" xfId="0" applyFont="1" applyAlignment="1">
      <alignment horizontal="left"/>
    </xf>
    <xf numFmtId="0" fontId="34" fillId="0" borderId="3" xfId="0" applyFont="1" applyFill="1" applyBorder="1" applyAlignment="1">
      <alignment horizontal="right" vertical="distributed" wrapText="1"/>
    </xf>
    <xf numFmtId="0" fontId="35" fillId="0" borderId="12" xfId="0" applyFont="1" applyFill="1" applyBorder="1" applyAlignment="1">
      <alignment horizontal="right" vertical="distributed"/>
    </xf>
    <xf numFmtId="0" fontId="34" fillId="0" borderId="4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left" vertical="distributed" wrapText="1"/>
    </xf>
    <xf numFmtId="0" fontId="35" fillId="0" borderId="12" xfId="0" applyFont="1" applyFill="1" applyBorder="1" applyAlignment="1">
      <alignment horizontal="left" vertical="distributed"/>
    </xf>
    <xf numFmtId="0" fontId="35" fillId="0" borderId="4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10" fontId="32" fillId="0" borderId="0" xfId="1" applyNumberFormat="1" applyFont="1" applyFill="1" applyBorder="1" applyAlignment="1">
      <alignment horizontal="center" vertical="center" wrapText="1"/>
    </xf>
    <xf numFmtId="164" fontId="39" fillId="0" borderId="0" xfId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5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2" fillId="0" borderId="14" xfId="1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4" fillId="0" borderId="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/>
    </xf>
    <xf numFmtId="0" fontId="34" fillId="0" borderId="4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3" fontId="32" fillId="0" borderId="0" xfId="1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64" fontId="32" fillId="0" borderId="0" xfId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/>
    <xf numFmtId="3" fontId="3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35" fillId="0" borderId="0" xfId="0" applyFont="1" applyBorder="1" applyAlignment="1">
      <alignment horizontal="right" wrapText="1"/>
    </xf>
    <xf numFmtId="0" fontId="31" fillId="0" borderId="8" xfId="2" applyFont="1" applyFill="1" applyBorder="1" applyAlignment="1">
      <alignment vertical="center" wrapText="1"/>
    </xf>
    <xf numFmtId="0" fontId="31" fillId="0" borderId="1" xfId="2" applyFont="1" applyFill="1" applyBorder="1" applyAlignment="1">
      <alignment vertical="center" wrapText="1"/>
    </xf>
  </cellXfs>
  <cellStyles count="221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3" xfId="80"/>
    <cellStyle name="Normal 10 3 2" xfId="187"/>
    <cellStyle name="Normal 10 4" xfId="125"/>
    <cellStyle name="Normal 103" xfId="68"/>
    <cellStyle name="Normal 11" xfId="17"/>
    <cellStyle name="Normal 11 2" xfId="50"/>
    <cellStyle name="Normal 11 2 2" xfId="158"/>
    <cellStyle name="Normal 11 3" xfId="81"/>
    <cellStyle name="Normal 11 3 2" xfId="188"/>
    <cellStyle name="Normal 11 4" xfId="126"/>
    <cellStyle name="Normal 12" xfId="35"/>
    <cellStyle name="Normal 12 2" xfId="67"/>
    <cellStyle name="Normal 12 2 2" xfId="175"/>
    <cellStyle name="Normal 12 3" xfId="98"/>
    <cellStyle name="Normal 12 3 2" xfId="205"/>
    <cellStyle name="Normal 12 4" xfId="143"/>
    <cellStyle name="Normal 13" xfId="36"/>
    <cellStyle name="Normal 13 2" xfId="99"/>
    <cellStyle name="Normal 13 2 2" xfId="206"/>
    <cellStyle name="Normal 13 3" xfId="144"/>
    <cellStyle name="Normal 14" xfId="37"/>
    <cellStyle name="Normal 14 2" xfId="100"/>
    <cellStyle name="Normal 14 2 2" xfId="207"/>
    <cellStyle name="Normal 14 3" xfId="145"/>
    <cellStyle name="Normal 15" xfId="38"/>
    <cellStyle name="Normal 15 2" xfId="101"/>
    <cellStyle name="Normal 15 2 2" xfId="208"/>
    <cellStyle name="Normal 15 3" xfId="146"/>
    <cellStyle name="Normal 16" xfId="39"/>
    <cellStyle name="Normal 16 2" xfId="147"/>
    <cellStyle name="Normal 17" xfId="69"/>
    <cellStyle name="Normal 17 2" xfId="176"/>
    <cellStyle name="Normal 18" xfId="70"/>
    <cellStyle name="Normal 18 2" xfId="177"/>
    <cellStyle name="Normal 19" xfId="102"/>
    <cellStyle name="Normal 19 2" xfId="209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3" xfId="84"/>
    <cellStyle name="Normal 2 2 2 2 3 2" xfId="191"/>
    <cellStyle name="Normal 2 2 2 2 4" xfId="129"/>
    <cellStyle name="Normal 2 2 2 3" xfId="29"/>
    <cellStyle name="Normal 2 2 2 3 2" xfId="61"/>
    <cellStyle name="Normal 2 2 2 3 2 2" xfId="169"/>
    <cellStyle name="Normal 2 2 2 3 3" xfId="92"/>
    <cellStyle name="Normal 2 2 2 3 3 2" xfId="199"/>
    <cellStyle name="Normal 2 2 2 3 4" xfId="137"/>
    <cellStyle name="Normal 2 2 2 4" xfId="42"/>
    <cellStyle name="Normal 2 2 2 4 2" xfId="150"/>
    <cellStyle name="Normal 2 2 2 5" xfId="73"/>
    <cellStyle name="Normal 2 2 2 5 2" xfId="180"/>
    <cellStyle name="Normal 2 2 2 6" xfId="118"/>
    <cellStyle name="Normal 2 3" xfId="220"/>
    <cellStyle name="Normal 20" xfId="103"/>
    <cellStyle name="Normal 20 2" xfId="210"/>
    <cellStyle name="Normal 21" xfId="104"/>
    <cellStyle name="Normal 21 2" xfId="211"/>
    <cellStyle name="Normal 22" xfId="105"/>
    <cellStyle name="Normal 22 2" xfId="212"/>
    <cellStyle name="Normal 23" xfId="106"/>
    <cellStyle name="Normal 23 2" xfId="213"/>
    <cellStyle name="Normal 24" xfId="107"/>
    <cellStyle name="Normal 24 2" xfId="214"/>
    <cellStyle name="Normal 25" xfId="108"/>
    <cellStyle name="Normal 25 2" xfId="215"/>
    <cellStyle name="Normal 26" xfId="109"/>
    <cellStyle name="Normal 26 2" xfId="216"/>
    <cellStyle name="Normal 27" xfId="110"/>
    <cellStyle name="Normal 27 2" xfId="217"/>
    <cellStyle name="Normal 28" xfId="111"/>
    <cellStyle name="Normal 28 2" xfId="218"/>
    <cellStyle name="Normal 29" xfId="112"/>
    <cellStyle name="Normal 3" xfId="10"/>
    <cellStyle name="Normal 3 2" xfId="22"/>
    <cellStyle name="Normal 3 2 2" xfId="54"/>
    <cellStyle name="Normal 3 2 2 2" xfId="162"/>
    <cellStyle name="Normal 3 2 3" xfId="85"/>
    <cellStyle name="Normal 3 2 3 2" xfId="192"/>
    <cellStyle name="Normal 3 2 4" xfId="130"/>
    <cellStyle name="Normal 3 3" xfId="30"/>
    <cellStyle name="Normal 3 3 2" xfId="62"/>
    <cellStyle name="Normal 3 3 2 2" xfId="170"/>
    <cellStyle name="Normal 3 3 3" xfId="93"/>
    <cellStyle name="Normal 3 3 3 2" xfId="200"/>
    <cellStyle name="Normal 3 3 4" xfId="138"/>
    <cellStyle name="Normal 3 4" xfId="43"/>
    <cellStyle name="Normal 3 4 2" xfId="151"/>
    <cellStyle name="Normal 3 5" xfId="74"/>
    <cellStyle name="Normal 3 5 2" xfId="181"/>
    <cellStyle name="Normal 3 6" xfId="219"/>
    <cellStyle name="Normal 3 7" xfId="119"/>
    <cellStyle name="Normal 30" xfId="113"/>
    <cellStyle name="Normal 31" xfId="114"/>
    <cellStyle name="Normal 32" xfId="115"/>
    <cellStyle name="Normal 4" xfId="11"/>
    <cellStyle name="Normal 4 2" xfId="23"/>
    <cellStyle name="Normal 4 2 2" xfId="55"/>
    <cellStyle name="Normal 4 2 2 2" xfId="163"/>
    <cellStyle name="Normal 4 2 3" xfId="86"/>
    <cellStyle name="Normal 4 2 3 2" xfId="193"/>
    <cellStyle name="Normal 4 2 4" xfId="131"/>
    <cellStyle name="Normal 4 3" xfId="31"/>
    <cellStyle name="Normal 4 3 2" xfId="63"/>
    <cellStyle name="Normal 4 3 2 2" xfId="171"/>
    <cellStyle name="Normal 4 3 3" xfId="94"/>
    <cellStyle name="Normal 4 3 3 2" xfId="201"/>
    <cellStyle name="Normal 4 3 4" xfId="139"/>
    <cellStyle name="Normal 4 4" xfId="44"/>
    <cellStyle name="Normal 4 4 2" xfId="152"/>
    <cellStyle name="Normal 4 5" xfId="75"/>
    <cellStyle name="Normal 4 5 2" xfId="182"/>
    <cellStyle name="Normal 4 6" xfId="120"/>
    <cellStyle name="Normal 5" xfId="6"/>
    <cellStyle name="Normal 5 2" xfId="19"/>
    <cellStyle name="Normal 5 2 2" xfId="51"/>
    <cellStyle name="Normal 5 2 2 2" xfId="159"/>
    <cellStyle name="Normal 5 2 3" xfId="82"/>
    <cellStyle name="Normal 5 2 3 2" xfId="189"/>
    <cellStyle name="Normal 5 2 4" xfId="127"/>
    <cellStyle name="Normal 5 3" xfId="27"/>
    <cellStyle name="Normal 5 3 2" xfId="59"/>
    <cellStyle name="Normal 5 3 2 2" xfId="167"/>
    <cellStyle name="Normal 5 3 3" xfId="90"/>
    <cellStyle name="Normal 5 3 3 2" xfId="197"/>
    <cellStyle name="Normal 5 3 4" xfId="135"/>
    <cellStyle name="Normal 5 4" xfId="40"/>
    <cellStyle name="Normal 5 4 2" xfId="148"/>
    <cellStyle name="Normal 5 5" xfId="71"/>
    <cellStyle name="Normal 5 5 2" xfId="178"/>
    <cellStyle name="Normal 5 6" xfId="116"/>
    <cellStyle name="Normal 6" xfId="12"/>
    <cellStyle name="Normal 6 2" xfId="24"/>
    <cellStyle name="Normal 6 2 2" xfId="56"/>
    <cellStyle name="Normal 6 2 2 2" xfId="164"/>
    <cellStyle name="Normal 6 2 3" xfId="87"/>
    <cellStyle name="Normal 6 2 3 2" xfId="194"/>
    <cellStyle name="Normal 6 2 4" xfId="132"/>
    <cellStyle name="Normal 6 3" xfId="32"/>
    <cellStyle name="Normal 6 3 2" xfId="64"/>
    <cellStyle name="Normal 6 3 2 2" xfId="172"/>
    <cellStyle name="Normal 6 3 3" xfId="95"/>
    <cellStyle name="Normal 6 3 3 2" xfId="202"/>
    <cellStyle name="Normal 6 3 4" xfId="140"/>
    <cellStyle name="Normal 6 4" xfId="45"/>
    <cellStyle name="Normal 6 4 2" xfId="153"/>
    <cellStyle name="Normal 6 5" xfId="76"/>
    <cellStyle name="Normal 6 5 2" xfId="183"/>
    <cellStyle name="Normal 6 6" xfId="121"/>
    <cellStyle name="Normal 7" xfId="14"/>
    <cellStyle name="Normal 7 2" xfId="26"/>
    <cellStyle name="Normal 7 2 2" xfId="58"/>
    <cellStyle name="Normal 7 2 2 2" xfId="166"/>
    <cellStyle name="Normal 7 2 3" xfId="89"/>
    <cellStyle name="Normal 7 2 3 2" xfId="196"/>
    <cellStyle name="Normal 7 2 4" xfId="134"/>
    <cellStyle name="Normal 7 3" xfId="34"/>
    <cellStyle name="Normal 7 3 2" xfId="66"/>
    <cellStyle name="Normal 7 3 2 2" xfId="174"/>
    <cellStyle name="Normal 7 3 3" xfId="97"/>
    <cellStyle name="Normal 7 3 3 2" xfId="204"/>
    <cellStyle name="Normal 7 3 4" xfId="142"/>
    <cellStyle name="Normal 7 4" xfId="47"/>
    <cellStyle name="Normal 7 4 2" xfId="155"/>
    <cellStyle name="Normal 7 5" xfId="78"/>
    <cellStyle name="Normal 7 5 2" xfId="185"/>
    <cellStyle name="Normal 7 6" xfId="123"/>
    <cellStyle name="Normal 79" xfId="7"/>
    <cellStyle name="Normal 79 2" xfId="20"/>
    <cellStyle name="Normal 79 2 2" xfId="52"/>
    <cellStyle name="Normal 79 2 2 2" xfId="160"/>
    <cellStyle name="Normal 79 2 3" xfId="83"/>
    <cellStyle name="Normal 79 2 3 2" xfId="190"/>
    <cellStyle name="Normal 79 2 4" xfId="128"/>
    <cellStyle name="Normal 79 3" xfId="28"/>
    <cellStyle name="Normal 79 3 2" xfId="60"/>
    <cellStyle name="Normal 79 3 2 2" xfId="168"/>
    <cellStyle name="Normal 79 3 3" xfId="91"/>
    <cellStyle name="Normal 79 3 3 2" xfId="198"/>
    <cellStyle name="Normal 79 3 4" xfId="136"/>
    <cellStyle name="Normal 79 4" xfId="41"/>
    <cellStyle name="Normal 79 4 2" xfId="149"/>
    <cellStyle name="Normal 79 5" xfId="72"/>
    <cellStyle name="Normal 79 5 2" xfId="179"/>
    <cellStyle name="Normal 79 6" xfId="117"/>
    <cellStyle name="Normal 8" xfId="13"/>
    <cellStyle name="Normal 8 2" xfId="25"/>
    <cellStyle name="Normal 8 2 2" xfId="57"/>
    <cellStyle name="Normal 8 2 2 2" xfId="165"/>
    <cellStyle name="Normal 8 2 3" xfId="88"/>
    <cellStyle name="Normal 8 2 3 2" xfId="195"/>
    <cellStyle name="Normal 8 2 4" xfId="133"/>
    <cellStyle name="Normal 8 3" xfId="33"/>
    <cellStyle name="Normal 8 3 2" xfId="65"/>
    <cellStyle name="Normal 8 3 2 2" xfId="173"/>
    <cellStyle name="Normal 8 3 3" xfId="96"/>
    <cellStyle name="Normal 8 3 3 2" xfId="203"/>
    <cellStyle name="Normal 8 3 4" xfId="141"/>
    <cellStyle name="Normal 8 4" xfId="46"/>
    <cellStyle name="Normal 8 4 2" xfId="154"/>
    <cellStyle name="Normal 8 5" xfId="77"/>
    <cellStyle name="Normal 8 5 2" xfId="184"/>
    <cellStyle name="Normal 8 6" xfId="122"/>
    <cellStyle name="Normal 9" xfId="15"/>
    <cellStyle name="Normal 9 2" xfId="48"/>
    <cellStyle name="Normal 9 2 2" xfId="156"/>
    <cellStyle name="Normal 9 3" xfId="79"/>
    <cellStyle name="Normal 9 3 2" xfId="186"/>
    <cellStyle name="Normal 9 4" xfId="124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7BC060"/>
      <color rgb="FFCC00FF"/>
      <color rgb="FFFF9900"/>
      <color rgb="FFFF3399"/>
      <color rgb="FF990033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24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0.00</c:formatCode>
                <c:ptCount val="10"/>
                <c:pt idx="0">
                  <c:v>24.478238808218471</c:v>
                </c:pt>
                <c:pt idx="1">
                  <c:v>8.7886752212985755</c:v>
                </c:pt>
                <c:pt idx="2">
                  <c:v>19.759217635702704</c:v>
                </c:pt>
                <c:pt idx="3">
                  <c:v>20.498471820852213</c:v>
                </c:pt>
                <c:pt idx="4">
                  <c:v>9.4363575820281369</c:v>
                </c:pt>
                <c:pt idx="5">
                  <c:v>8.0627009327640824</c:v>
                </c:pt>
                <c:pt idx="6">
                  <c:v>3.9415525983009658</c:v>
                </c:pt>
                <c:pt idx="7">
                  <c:v>2.7248563987298868</c:v>
                </c:pt>
                <c:pt idx="8">
                  <c:v>1.6716813141944256</c:v>
                </c:pt>
                <c:pt idx="9">
                  <c:v>0.6382476879105371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09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24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#,##0.00</c:formatCode>
                <c:ptCount val="10"/>
                <c:pt idx="0">
                  <c:v>24.352136312825412</c:v>
                </c:pt>
                <c:pt idx="1">
                  <c:v>8.5428320504410014</c:v>
                </c:pt>
                <c:pt idx="2">
                  <c:v>20.291848263481963</c:v>
                </c:pt>
                <c:pt idx="3">
                  <c:v>20.456523524416177</c:v>
                </c:pt>
                <c:pt idx="4">
                  <c:v>12.172539759678696</c:v>
                </c:pt>
                <c:pt idx="5">
                  <c:v>8.7635751972646219</c:v>
                </c:pt>
                <c:pt idx="6">
                  <c:v>2.383449384607804</c:v>
                </c:pt>
                <c:pt idx="7">
                  <c:v>1.6500993690044066</c:v>
                </c:pt>
                <c:pt idx="8">
                  <c:v>0.9919200487714861</c:v>
                </c:pt>
                <c:pt idx="9">
                  <c:v>0.39507608950843021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30.09.2024 г. </c:v>
            </c:pt>
          </c:strCache>
        </c:strRef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80.600528817375647</c:v>
                </c:pt>
                <c:pt idx="1">
                  <c:v>6.5610419367242656</c:v>
                </c:pt>
                <c:pt idx="2">
                  <c:v>12.642521039716801</c:v>
                </c:pt>
                <c:pt idx="3">
                  <c:v>0.19590820618327842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30.09.2024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87.410197375730775</c:v>
                </c:pt>
                <c:pt idx="1">
                  <c:v>6.665867978833484</c:v>
                </c:pt>
                <c:pt idx="2">
                  <c:v>5.8521880020984876</c:v>
                </c:pt>
                <c:pt idx="3">
                  <c:v>7.1746643337252697E-2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31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31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31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31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5076" cy="56350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5076" cy="56350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5076" cy="56350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5076" cy="56350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C12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29" customWidth="1"/>
    <col min="2" max="2" width="9" style="38" customWidth="1"/>
    <col min="3" max="3" width="9.140625" style="29" customWidth="1"/>
    <col min="4" max="4" width="8.7109375" style="38" customWidth="1"/>
    <col min="5" max="5" width="8.7109375" style="29" customWidth="1"/>
    <col min="6" max="6" width="8.5703125" style="38" customWidth="1"/>
    <col min="7" max="7" width="8.7109375" style="29" customWidth="1"/>
    <col min="8" max="8" width="8.5703125" style="38" customWidth="1"/>
    <col min="9" max="9" width="8.7109375" style="29" customWidth="1"/>
    <col min="10" max="10" width="9" style="38" customWidth="1"/>
    <col min="11" max="11" width="9.140625" style="29" customWidth="1"/>
    <col min="12" max="12" width="9.5703125" style="38" customWidth="1"/>
    <col min="13" max="13" width="8.5703125" style="29" customWidth="1"/>
    <col min="14" max="14" width="9" style="38" customWidth="1"/>
    <col min="15" max="15" width="8.7109375" style="29" customWidth="1"/>
    <col min="16" max="16" width="9.140625" style="29" customWidth="1"/>
    <col min="17" max="17" width="8.7109375" style="29" customWidth="1"/>
    <col min="18" max="18" width="9.28515625" style="29" customWidth="1"/>
    <col min="19" max="19" width="8.7109375" style="29" customWidth="1"/>
    <col min="20" max="20" width="8.5703125" style="29" customWidth="1"/>
    <col min="21" max="21" width="8.7109375" style="29" customWidth="1"/>
    <col min="22" max="22" width="9.85546875" style="28" customWidth="1"/>
    <col min="23" max="23" width="9.28515625" style="29" customWidth="1"/>
    <col min="24" max="16384" width="10.28515625" style="29"/>
  </cols>
  <sheetData>
    <row r="1" spans="1:55" ht="23.25" customHeight="1" x14ac:dyDescent="0.3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</row>
    <row r="2" spans="1:55" ht="22.5" customHeight="1" x14ac:dyDescent="0.25">
      <c r="B2" s="88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139" t="s">
        <v>1</v>
      </c>
      <c r="W2" s="139"/>
    </row>
    <row r="3" spans="1:55" s="32" customFormat="1" ht="70.5" customHeight="1" x14ac:dyDescent="0.25">
      <c r="A3" s="30" t="s">
        <v>2</v>
      </c>
      <c r="B3" s="137" t="s">
        <v>50</v>
      </c>
      <c r="C3" s="138"/>
      <c r="D3" s="137" t="s">
        <v>4</v>
      </c>
      <c r="E3" s="137"/>
      <c r="F3" s="137" t="s">
        <v>67</v>
      </c>
      <c r="G3" s="137"/>
      <c r="H3" s="137" t="s">
        <v>5</v>
      </c>
      <c r="I3" s="137"/>
      <c r="J3" s="137" t="s">
        <v>65</v>
      </c>
      <c r="K3" s="137"/>
      <c r="L3" s="137" t="s">
        <v>108</v>
      </c>
      <c r="M3" s="137"/>
      <c r="N3" s="137" t="s">
        <v>104</v>
      </c>
      <c r="O3" s="137"/>
      <c r="P3" s="142" t="s">
        <v>51</v>
      </c>
      <c r="Q3" s="143"/>
      <c r="R3" s="140" t="s">
        <v>47</v>
      </c>
      <c r="S3" s="141"/>
      <c r="T3" s="137" t="s">
        <v>64</v>
      </c>
      <c r="U3" s="137"/>
      <c r="V3" s="137" t="s">
        <v>7</v>
      </c>
      <c r="W3" s="137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</row>
    <row r="4" spans="1:55" s="33" customFormat="1" ht="26.25" customHeight="1" x14ac:dyDescent="0.2">
      <c r="A4" s="135" t="s">
        <v>63</v>
      </c>
      <c r="B4" s="133" t="s">
        <v>88</v>
      </c>
      <c r="C4" s="133" t="s">
        <v>92</v>
      </c>
      <c r="D4" s="133" t="str">
        <f>B4</f>
        <v>Девет-месечие 2023</v>
      </c>
      <c r="E4" s="133" t="str">
        <f>C4</f>
        <v>Девет-месечие 2024</v>
      </c>
      <c r="F4" s="133" t="str">
        <f t="shared" ref="F4:U4" si="0">D4</f>
        <v>Девет-месечие 2023</v>
      </c>
      <c r="G4" s="133" t="str">
        <f t="shared" si="0"/>
        <v>Девет-месечие 2024</v>
      </c>
      <c r="H4" s="133" t="str">
        <f t="shared" si="0"/>
        <v>Девет-месечие 2023</v>
      </c>
      <c r="I4" s="133" t="str">
        <f t="shared" si="0"/>
        <v>Девет-месечие 2024</v>
      </c>
      <c r="J4" s="133" t="str">
        <f t="shared" si="0"/>
        <v>Девет-месечие 2023</v>
      </c>
      <c r="K4" s="133" t="str">
        <f t="shared" si="0"/>
        <v>Девет-месечие 2024</v>
      </c>
      <c r="L4" s="133" t="str">
        <f t="shared" si="0"/>
        <v>Девет-месечие 2023</v>
      </c>
      <c r="M4" s="133" t="str">
        <f t="shared" si="0"/>
        <v>Девет-месечие 2024</v>
      </c>
      <c r="N4" s="133" t="str">
        <f t="shared" si="0"/>
        <v>Девет-месечие 2023</v>
      </c>
      <c r="O4" s="133" t="str">
        <f t="shared" si="0"/>
        <v>Девет-месечие 2024</v>
      </c>
      <c r="P4" s="133" t="str">
        <f t="shared" si="0"/>
        <v>Девет-месечие 2023</v>
      </c>
      <c r="Q4" s="133" t="str">
        <f t="shared" si="0"/>
        <v>Девет-месечие 2024</v>
      </c>
      <c r="R4" s="133" t="str">
        <f t="shared" si="0"/>
        <v>Девет-месечие 2023</v>
      </c>
      <c r="S4" s="133" t="str">
        <f t="shared" si="0"/>
        <v>Девет-месечие 2024</v>
      </c>
      <c r="T4" s="133" t="str">
        <f t="shared" si="0"/>
        <v>Девет-месечие 2023</v>
      </c>
      <c r="U4" s="133" t="str">
        <f t="shared" si="0"/>
        <v>Девет-месечие 2024</v>
      </c>
      <c r="V4" s="133" t="str">
        <f t="shared" ref="V4" si="1">T4</f>
        <v>Девет-месечие 2023</v>
      </c>
      <c r="W4" s="133" t="str">
        <f t="shared" ref="W4" si="2">U4</f>
        <v>Девет-месечие 2024</v>
      </c>
    </row>
    <row r="5" spans="1:55" s="32" customFormat="1" ht="24.6" customHeight="1" x14ac:dyDescent="0.25">
      <c r="A5" s="136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</row>
    <row r="6" spans="1:55" s="34" customFormat="1" ht="32.25" customHeight="1" x14ac:dyDescent="0.3">
      <c r="A6" s="102" t="s">
        <v>8</v>
      </c>
      <c r="B6" s="114">
        <v>55505</v>
      </c>
      <c r="C6" s="114">
        <v>61232</v>
      </c>
      <c r="D6" s="114">
        <v>30027</v>
      </c>
      <c r="E6" s="114">
        <v>32464</v>
      </c>
      <c r="F6" s="114">
        <v>39339</v>
      </c>
      <c r="G6" s="114">
        <v>47332</v>
      </c>
      <c r="H6" s="114">
        <v>39100</v>
      </c>
      <c r="I6" s="114">
        <v>46096</v>
      </c>
      <c r="J6" s="114">
        <v>20851</v>
      </c>
      <c r="K6" s="114">
        <v>27555</v>
      </c>
      <c r="L6" s="114">
        <v>22532</v>
      </c>
      <c r="M6" s="114">
        <v>28714</v>
      </c>
      <c r="N6" s="114">
        <v>5937</v>
      </c>
      <c r="O6" s="114">
        <v>6425</v>
      </c>
      <c r="P6" s="114">
        <v>3997</v>
      </c>
      <c r="Q6" s="114">
        <v>4766</v>
      </c>
      <c r="R6" s="114">
        <v>2416</v>
      </c>
      <c r="S6" s="114">
        <v>2770</v>
      </c>
      <c r="T6" s="115">
        <v>1507</v>
      </c>
      <c r="U6" s="115">
        <v>1725</v>
      </c>
      <c r="V6" s="114">
        <f>B6+D6+F6+H6+J6+L6+N6+P6+R6+T6</f>
        <v>221211</v>
      </c>
      <c r="W6" s="114">
        <f>C6+E6+G6+I6+K6+M6+O6+Q6+S6+U6</f>
        <v>259079</v>
      </c>
    </row>
    <row r="7" spans="1:55" s="34" customFormat="1" ht="32.25" customHeight="1" x14ac:dyDescent="0.3">
      <c r="A7" s="35" t="s">
        <v>9</v>
      </c>
      <c r="B7" s="114">
        <v>45182</v>
      </c>
      <c r="C7" s="114">
        <v>53009</v>
      </c>
      <c r="D7" s="114">
        <v>16427</v>
      </c>
      <c r="E7" s="114">
        <v>18176</v>
      </c>
      <c r="F7" s="114">
        <v>36515</v>
      </c>
      <c r="G7" s="114">
        <v>44053</v>
      </c>
      <c r="H7" s="114">
        <v>36575</v>
      </c>
      <c r="I7" s="114">
        <v>43754</v>
      </c>
      <c r="J7" s="114">
        <v>19409</v>
      </c>
      <c r="K7" s="114">
        <v>25791</v>
      </c>
      <c r="L7" s="114">
        <v>15823</v>
      </c>
      <c r="M7" s="114">
        <v>18583</v>
      </c>
      <c r="N7" s="114">
        <v>5196</v>
      </c>
      <c r="O7" s="114">
        <v>5826</v>
      </c>
      <c r="P7" s="114">
        <v>3191</v>
      </c>
      <c r="Q7" s="114">
        <v>3960</v>
      </c>
      <c r="R7" s="114">
        <v>2164</v>
      </c>
      <c r="S7" s="114">
        <v>2516</v>
      </c>
      <c r="T7" s="115">
        <v>543</v>
      </c>
      <c r="U7" s="115">
        <v>1037</v>
      </c>
      <c r="V7" s="114">
        <f t="shared" ref="V7:V11" si="3">B7+D7+F7+H7+J7+L7+N7+P7+R7+T7</f>
        <v>181025</v>
      </c>
      <c r="W7" s="114">
        <f t="shared" ref="W7:W11" si="4">C7+E7+G7+I7+K7+M7+O7+Q7+S7+U7</f>
        <v>216705</v>
      </c>
    </row>
    <row r="8" spans="1:55" s="34" customFormat="1" ht="32.25" customHeight="1" x14ac:dyDescent="0.3">
      <c r="A8" s="35" t="s">
        <v>10</v>
      </c>
      <c r="B8" s="114">
        <v>4301</v>
      </c>
      <c r="C8" s="114">
        <v>2907</v>
      </c>
      <c r="D8" s="114">
        <v>8243</v>
      </c>
      <c r="E8" s="114">
        <v>7564</v>
      </c>
      <c r="F8" s="114">
        <v>765</v>
      </c>
      <c r="G8" s="114">
        <v>1246</v>
      </c>
      <c r="H8" s="114">
        <v>548</v>
      </c>
      <c r="I8" s="114">
        <v>813</v>
      </c>
      <c r="J8" s="114">
        <v>457</v>
      </c>
      <c r="K8" s="114">
        <v>648</v>
      </c>
      <c r="L8" s="114">
        <v>3928</v>
      </c>
      <c r="M8" s="114">
        <v>5288</v>
      </c>
      <c r="N8" s="114">
        <v>537</v>
      </c>
      <c r="O8" s="114">
        <v>479</v>
      </c>
      <c r="P8" s="114">
        <v>715</v>
      </c>
      <c r="Q8" s="114">
        <v>538</v>
      </c>
      <c r="R8" s="114">
        <v>250</v>
      </c>
      <c r="S8" s="114">
        <v>248</v>
      </c>
      <c r="T8" s="115">
        <v>964</v>
      </c>
      <c r="U8" s="115">
        <v>688</v>
      </c>
      <c r="V8" s="114">
        <f t="shared" si="3"/>
        <v>20708</v>
      </c>
      <c r="W8" s="114">
        <f t="shared" si="4"/>
        <v>20419</v>
      </c>
    </row>
    <row r="9" spans="1:55" s="34" customFormat="1" ht="32.25" customHeight="1" x14ac:dyDescent="0.3">
      <c r="A9" s="102" t="s">
        <v>38</v>
      </c>
      <c r="B9" s="114">
        <v>30009</v>
      </c>
      <c r="C9" s="114">
        <v>36212</v>
      </c>
      <c r="D9" s="114">
        <v>20947</v>
      </c>
      <c r="E9" s="114">
        <v>25229</v>
      </c>
      <c r="F9" s="114">
        <v>21481</v>
      </c>
      <c r="G9" s="114">
        <v>22465</v>
      </c>
      <c r="H9" s="114">
        <v>19402</v>
      </c>
      <c r="I9" s="114">
        <v>23035</v>
      </c>
      <c r="J9" s="114">
        <v>12977</v>
      </c>
      <c r="K9" s="114">
        <v>16086</v>
      </c>
      <c r="L9" s="114">
        <v>15469</v>
      </c>
      <c r="M9" s="114">
        <v>19951</v>
      </c>
      <c r="N9" s="114">
        <v>4610</v>
      </c>
      <c r="O9" s="114">
        <v>5464</v>
      </c>
      <c r="P9" s="114">
        <v>3999</v>
      </c>
      <c r="Q9" s="114">
        <v>4651</v>
      </c>
      <c r="R9" s="114">
        <v>2085</v>
      </c>
      <c r="S9" s="114">
        <v>2207</v>
      </c>
      <c r="T9" s="115">
        <v>2202</v>
      </c>
      <c r="U9" s="115">
        <v>2518</v>
      </c>
      <c r="V9" s="114">
        <f t="shared" si="3"/>
        <v>133181</v>
      </c>
      <c r="W9" s="114">
        <f t="shared" si="4"/>
        <v>157818</v>
      </c>
    </row>
    <row r="10" spans="1:55" s="34" customFormat="1" ht="32.25" customHeight="1" x14ac:dyDescent="0.3">
      <c r="A10" s="36" t="s">
        <v>39</v>
      </c>
      <c r="B10" s="114">
        <v>2190</v>
      </c>
      <c r="C10" s="114">
        <v>1030</v>
      </c>
      <c r="D10" s="114">
        <v>5151</v>
      </c>
      <c r="E10" s="114">
        <v>7207</v>
      </c>
      <c r="F10" s="114">
        <v>170</v>
      </c>
      <c r="G10" s="114">
        <v>153</v>
      </c>
      <c r="H10" s="114">
        <v>9</v>
      </c>
      <c r="I10" s="114">
        <v>39</v>
      </c>
      <c r="J10" s="114">
        <v>82</v>
      </c>
      <c r="K10" s="114">
        <v>86</v>
      </c>
      <c r="L10" s="114">
        <v>4049</v>
      </c>
      <c r="M10" s="114">
        <v>5041</v>
      </c>
      <c r="N10" s="114">
        <v>232</v>
      </c>
      <c r="O10" s="114">
        <v>143</v>
      </c>
      <c r="P10" s="114">
        <v>235</v>
      </c>
      <c r="Q10" s="114">
        <v>168</v>
      </c>
      <c r="R10" s="114">
        <v>130</v>
      </c>
      <c r="S10" s="114">
        <v>33</v>
      </c>
      <c r="T10" s="115">
        <v>603</v>
      </c>
      <c r="U10" s="115">
        <v>485</v>
      </c>
      <c r="V10" s="114">
        <f t="shared" si="3"/>
        <v>12851</v>
      </c>
      <c r="W10" s="114">
        <f t="shared" si="4"/>
        <v>14385</v>
      </c>
    </row>
    <row r="11" spans="1:55" s="37" customFormat="1" ht="32.25" customHeight="1" x14ac:dyDescent="0.25">
      <c r="A11" s="35" t="s">
        <v>40</v>
      </c>
      <c r="B11" s="114">
        <v>25496</v>
      </c>
      <c r="C11" s="114">
        <v>25020</v>
      </c>
      <c r="D11" s="114">
        <v>9080</v>
      </c>
      <c r="E11" s="114">
        <v>7235</v>
      </c>
      <c r="F11" s="114">
        <v>17858</v>
      </c>
      <c r="G11" s="114">
        <v>24867</v>
      </c>
      <c r="H11" s="114">
        <v>19698</v>
      </c>
      <c r="I11" s="114">
        <v>23061</v>
      </c>
      <c r="J11" s="114">
        <v>7874</v>
      </c>
      <c r="K11" s="114">
        <v>11469</v>
      </c>
      <c r="L11" s="114">
        <v>7063</v>
      </c>
      <c r="M11" s="114">
        <v>8763</v>
      </c>
      <c r="N11" s="114">
        <v>1327</v>
      </c>
      <c r="O11" s="114">
        <v>961</v>
      </c>
      <c r="P11" s="114">
        <v>-2</v>
      </c>
      <c r="Q11" s="114">
        <v>115</v>
      </c>
      <c r="R11" s="114">
        <v>331</v>
      </c>
      <c r="S11" s="114">
        <v>563</v>
      </c>
      <c r="T11" s="115">
        <v>-695</v>
      </c>
      <c r="U11" s="115">
        <v>-793</v>
      </c>
      <c r="V11" s="114">
        <f t="shared" si="3"/>
        <v>88030</v>
      </c>
      <c r="W11" s="114">
        <f t="shared" si="4"/>
        <v>101261</v>
      </c>
    </row>
    <row r="12" spans="1:55" x14ac:dyDescent="0.25">
      <c r="C12" s="38"/>
      <c r="E12" s="38"/>
      <c r="G12" s="38"/>
      <c r="I12" s="38"/>
      <c r="K12" s="38"/>
      <c r="M12" s="38"/>
      <c r="O12" s="38"/>
      <c r="P12" s="38"/>
      <c r="Q12" s="38"/>
      <c r="R12" s="38"/>
      <c r="S12" s="38"/>
      <c r="T12" s="38"/>
      <c r="U12" s="38"/>
      <c r="V12" s="39"/>
    </row>
  </sheetData>
  <mergeCells count="36"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3:C3"/>
    <mergeCell ref="D3:E3"/>
    <mergeCell ref="F3:G3"/>
    <mergeCell ref="B4:B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6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 x14ac:dyDescent="0.2">
      <c r="A1" s="184" t="s">
        <v>98</v>
      </c>
      <c r="B1" s="185"/>
      <c r="C1" s="185"/>
      <c r="D1" s="185"/>
      <c r="E1" s="185"/>
      <c r="F1" s="186"/>
    </row>
    <row r="2" spans="1:7" ht="16.5" customHeight="1" x14ac:dyDescent="0.2">
      <c r="A2" s="68"/>
      <c r="B2" s="69"/>
      <c r="C2" s="69"/>
      <c r="D2" s="69"/>
      <c r="E2" s="69"/>
      <c r="F2" s="70"/>
    </row>
    <row r="3" spans="1:7" ht="50.25" customHeight="1" x14ac:dyDescent="0.2">
      <c r="A3" s="59" t="s">
        <v>52</v>
      </c>
      <c r="B3" s="6" t="s">
        <v>21</v>
      </c>
      <c r="C3" s="6" t="s">
        <v>22</v>
      </c>
      <c r="D3" s="6" t="s">
        <v>15</v>
      </c>
      <c r="E3" s="6" t="s">
        <v>36</v>
      </c>
      <c r="F3" s="23" t="s">
        <v>19</v>
      </c>
    </row>
    <row r="4" spans="1:7" ht="35.1" customHeight="1" x14ac:dyDescent="0.25">
      <c r="A4" s="21" t="s">
        <v>16</v>
      </c>
      <c r="B4" s="122">
        <v>1016757</v>
      </c>
      <c r="C4" s="122">
        <v>78599</v>
      </c>
      <c r="D4" s="122">
        <v>139625</v>
      </c>
      <c r="E4" s="119">
        <v>0</v>
      </c>
      <c r="F4" s="122">
        <f>+SUM(B4:E4)</f>
        <v>1234981</v>
      </c>
      <c r="G4" s="5"/>
    </row>
    <row r="5" spans="1:7" ht="35.1" customHeight="1" x14ac:dyDescent="0.25">
      <c r="A5" s="21" t="s">
        <v>17</v>
      </c>
      <c r="B5" s="122">
        <v>351336</v>
      </c>
      <c r="C5" s="122">
        <v>42017</v>
      </c>
      <c r="D5" s="122">
        <v>50055</v>
      </c>
      <c r="E5" s="119">
        <v>0</v>
      </c>
      <c r="F5" s="122">
        <f t="shared" ref="F5:F13" si="0">+SUM(B5:E5)</f>
        <v>443408</v>
      </c>
      <c r="G5" s="5"/>
    </row>
    <row r="6" spans="1:7" ht="35.1" customHeight="1" x14ac:dyDescent="0.25">
      <c r="A6" s="25" t="s">
        <v>67</v>
      </c>
      <c r="B6" s="122">
        <v>815966</v>
      </c>
      <c r="C6" s="122">
        <v>58346</v>
      </c>
      <c r="D6" s="122">
        <v>112700</v>
      </c>
      <c r="E6" s="122">
        <v>9884</v>
      </c>
      <c r="F6" s="122">
        <f t="shared" si="0"/>
        <v>996896</v>
      </c>
      <c r="G6" s="5"/>
    </row>
    <row r="7" spans="1:7" ht="35.1" customHeight="1" x14ac:dyDescent="0.25">
      <c r="A7" s="21" t="s">
        <v>5</v>
      </c>
      <c r="B7" s="122">
        <v>773167</v>
      </c>
      <c r="C7" s="122">
        <v>49422</v>
      </c>
      <c r="D7" s="122">
        <v>211604</v>
      </c>
      <c r="E7" s="119">
        <v>0</v>
      </c>
      <c r="F7" s="122">
        <f t="shared" si="0"/>
        <v>1034193</v>
      </c>
      <c r="G7" s="5"/>
    </row>
    <row r="8" spans="1:7" ht="35.1" customHeight="1" x14ac:dyDescent="0.25">
      <c r="A8" s="25" t="s">
        <v>70</v>
      </c>
      <c r="B8" s="122">
        <v>407421</v>
      </c>
      <c r="C8" s="122">
        <v>22755</v>
      </c>
      <c r="D8" s="122">
        <v>45909</v>
      </c>
      <c r="E8" s="119">
        <v>0</v>
      </c>
      <c r="F8" s="122">
        <f t="shared" si="0"/>
        <v>476085</v>
      </c>
      <c r="G8" s="5"/>
    </row>
    <row r="9" spans="1:7" ht="35.1" customHeight="1" x14ac:dyDescent="0.25">
      <c r="A9" s="25" t="s">
        <v>108</v>
      </c>
      <c r="B9" s="122">
        <v>320101</v>
      </c>
      <c r="C9" s="122">
        <v>31499</v>
      </c>
      <c r="D9" s="122">
        <v>55181</v>
      </c>
      <c r="E9" s="119">
        <v>0</v>
      </c>
      <c r="F9" s="122">
        <f t="shared" si="0"/>
        <v>406781</v>
      </c>
      <c r="G9" s="5"/>
    </row>
    <row r="10" spans="1:7" ht="35.1" customHeight="1" x14ac:dyDescent="0.25">
      <c r="A10" s="86" t="s">
        <v>105</v>
      </c>
      <c r="B10" s="122">
        <v>176749</v>
      </c>
      <c r="C10" s="122">
        <v>14584</v>
      </c>
      <c r="D10" s="122">
        <v>7527</v>
      </c>
      <c r="E10" s="119">
        <v>0</v>
      </c>
      <c r="F10" s="122">
        <f t="shared" si="0"/>
        <v>198860</v>
      </c>
      <c r="G10" s="5"/>
    </row>
    <row r="11" spans="1:7" ht="35.1" customHeight="1" x14ac:dyDescent="0.25">
      <c r="A11" s="21" t="s">
        <v>6</v>
      </c>
      <c r="B11" s="122">
        <v>105846</v>
      </c>
      <c r="C11" s="122">
        <v>20321</v>
      </c>
      <c r="D11" s="122">
        <v>11308</v>
      </c>
      <c r="E11" s="119">
        <v>0</v>
      </c>
      <c r="F11" s="122">
        <f t="shared" si="0"/>
        <v>137475</v>
      </c>
      <c r="G11" s="5"/>
    </row>
    <row r="12" spans="1:7" ht="35.1" customHeight="1" x14ac:dyDescent="0.25">
      <c r="A12" s="21" t="s">
        <v>35</v>
      </c>
      <c r="B12" s="122">
        <v>74706</v>
      </c>
      <c r="C12" s="122">
        <v>9200</v>
      </c>
      <c r="D12" s="122">
        <v>434</v>
      </c>
      <c r="E12" s="119">
        <v>0</v>
      </c>
      <c r="F12" s="122">
        <f t="shared" si="0"/>
        <v>84340</v>
      </c>
      <c r="G12" s="5"/>
    </row>
    <row r="13" spans="1:7" ht="35.1" customHeight="1" x14ac:dyDescent="0.25">
      <c r="A13" s="21" t="s">
        <v>86</v>
      </c>
      <c r="B13" s="122">
        <v>24425</v>
      </c>
      <c r="C13" s="122">
        <v>4276</v>
      </c>
      <c r="D13" s="122">
        <v>3500</v>
      </c>
      <c r="E13" s="119">
        <v>0</v>
      </c>
      <c r="F13" s="122">
        <f t="shared" si="0"/>
        <v>32201</v>
      </c>
      <c r="G13" s="5"/>
    </row>
    <row r="14" spans="1:7" ht="35.1" customHeight="1" x14ac:dyDescent="0.25">
      <c r="A14" s="3" t="s">
        <v>19</v>
      </c>
      <c r="B14" s="122">
        <f>SUM(B4:B13)</f>
        <v>4066474</v>
      </c>
      <c r="C14" s="122">
        <f t="shared" ref="C14:F14" si="1">SUM(C4:C13)</f>
        <v>331019</v>
      </c>
      <c r="D14" s="122">
        <f t="shared" si="1"/>
        <v>637843</v>
      </c>
      <c r="E14" s="122">
        <f t="shared" si="1"/>
        <v>9884</v>
      </c>
      <c r="F14" s="122">
        <f t="shared" si="1"/>
        <v>5045220</v>
      </c>
      <c r="G14" s="5"/>
    </row>
    <row r="15" spans="1:7" x14ac:dyDescent="0.2">
      <c r="B15" s="5"/>
      <c r="C15" s="5"/>
      <c r="D15" s="5"/>
      <c r="E15" s="5"/>
      <c r="F15" s="5"/>
    </row>
    <row r="16" spans="1:7" x14ac:dyDescent="0.2">
      <c r="B16" s="5"/>
      <c r="C16" s="5"/>
      <c r="D16" s="5"/>
      <c r="E16" s="5"/>
      <c r="F16" s="5"/>
    </row>
  </sheetData>
  <mergeCells count="1">
    <mergeCell ref="A1:F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G16"/>
  <sheetViews>
    <sheetView showGridLines="0" zoomScale="90" zoomScaleNormal="90" workbookViewId="0">
      <selection sqref="A1:F1"/>
    </sheetView>
  </sheetViews>
  <sheetFormatPr defaultColWidth="9.140625" defaultRowHeight="15.75" x14ac:dyDescent="0.25"/>
  <cols>
    <col min="1" max="1" width="56.28515625" style="14" customWidth="1"/>
    <col min="2" max="5" width="12.7109375" style="14" customWidth="1"/>
    <col min="6" max="6" width="12" style="14" bestFit="1" customWidth="1"/>
    <col min="7" max="7" width="9.42578125" style="14" bestFit="1" customWidth="1"/>
    <col min="8" max="16384" width="9.140625" style="14"/>
  </cols>
  <sheetData>
    <row r="1" spans="1:7" ht="52.5" customHeight="1" x14ac:dyDescent="0.25">
      <c r="A1" s="190" t="s">
        <v>99</v>
      </c>
      <c r="B1" s="191"/>
      <c r="C1" s="191"/>
      <c r="D1" s="191"/>
      <c r="E1" s="192"/>
      <c r="F1" s="193"/>
    </row>
    <row r="2" spans="1:7" x14ac:dyDescent="0.25">
      <c r="A2" s="187" t="s">
        <v>20</v>
      </c>
      <c r="B2" s="188"/>
      <c r="C2" s="188"/>
      <c r="D2" s="188"/>
      <c r="E2" s="188"/>
      <c r="F2" s="189"/>
    </row>
    <row r="3" spans="1:7" ht="51" customHeight="1" x14ac:dyDescent="0.25">
      <c r="A3" s="59" t="s">
        <v>49</v>
      </c>
      <c r="B3" s="60" t="s">
        <v>21</v>
      </c>
      <c r="C3" s="2" t="s">
        <v>22</v>
      </c>
      <c r="D3" s="2" t="s">
        <v>15</v>
      </c>
      <c r="E3" s="2" t="s">
        <v>36</v>
      </c>
      <c r="F3" s="15" t="s">
        <v>19</v>
      </c>
    </row>
    <row r="4" spans="1:7" ht="30" customHeight="1" x14ac:dyDescent="0.25">
      <c r="A4" s="16" t="s">
        <v>16</v>
      </c>
      <c r="B4" s="123">
        <f>+'Таблица№1.2-ОФ'!B4/'Таблица№1.2-ОФ'!B$14*100</f>
        <v>25.003405899066365</v>
      </c>
      <c r="C4" s="123">
        <f>+'Таблица№1.2-ОФ'!C4/'Таблица№1.2-ОФ'!C$14*100</f>
        <v>23.744558469453413</v>
      </c>
      <c r="D4" s="123">
        <f>+'Таблица№1.2-ОФ'!D4/'Таблица№1.2-ОФ'!D$14*100</f>
        <v>21.890183007417185</v>
      </c>
      <c r="E4" s="119">
        <v>0</v>
      </c>
      <c r="F4" s="123">
        <f>+'Таблица№1.2-ОФ'!F4/'Таблица№1.2-ОФ'!F$14*100</f>
        <v>24.478238808218471</v>
      </c>
      <c r="G4" s="17"/>
    </row>
    <row r="5" spans="1:7" ht="30" customHeight="1" x14ac:dyDescent="0.25">
      <c r="A5" s="16" t="s">
        <v>17</v>
      </c>
      <c r="B5" s="123">
        <f>+'Таблица№1.2-ОФ'!B5/'Таблица№1.2-ОФ'!B$14*100</f>
        <v>8.6398191652030736</v>
      </c>
      <c r="C5" s="123">
        <f>+'Таблица№1.2-ОФ'!C5/'Таблица№1.2-ОФ'!C$14*100</f>
        <v>12.693229089568877</v>
      </c>
      <c r="D5" s="123">
        <f>+'Таблица№1.2-ОФ'!D5/'Таблица№1.2-ОФ'!D$14*100</f>
        <v>7.8475424203134621</v>
      </c>
      <c r="E5" s="119">
        <v>0</v>
      </c>
      <c r="F5" s="123">
        <f>+'Таблица№1.2-ОФ'!F5/'Таблица№1.2-ОФ'!F$14*100</f>
        <v>8.7886752212985755</v>
      </c>
      <c r="G5" s="17"/>
    </row>
    <row r="6" spans="1:7" ht="30" customHeight="1" x14ac:dyDescent="0.25">
      <c r="A6" s="93" t="s">
        <v>67</v>
      </c>
      <c r="B6" s="123">
        <f>+'Таблица№1.2-ОФ'!B6/'Таблица№1.2-ОФ'!B$14*100</f>
        <v>20.065688358022207</v>
      </c>
      <c r="C6" s="123">
        <f>+'Таблица№1.2-ОФ'!C6/'Таблица№1.2-ОФ'!C$14*100</f>
        <v>17.626178557726295</v>
      </c>
      <c r="D6" s="123">
        <f>+'Таблица№1.2-ОФ'!D6/'Таблица№1.2-ОФ'!D$14*100</f>
        <v>17.668924798108627</v>
      </c>
      <c r="E6" s="123">
        <f>+'Таблица№1.2-ОФ'!E6/'Таблица№1.2-ОФ'!E$14*100</f>
        <v>100</v>
      </c>
      <c r="F6" s="123">
        <f>+'Таблица№1.2-ОФ'!F6/'Таблица№1.2-ОФ'!F$14*100</f>
        <v>19.759217635702704</v>
      </c>
      <c r="G6" s="17"/>
    </row>
    <row r="7" spans="1:7" ht="30" customHeight="1" x14ac:dyDescent="0.25">
      <c r="A7" s="16" t="s">
        <v>5</v>
      </c>
      <c r="B7" s="123">
        <f>+'Таблица№1.2-ОФ'!B7/'Таблица№1.2-ОФ'!B$14*100</f>
        <v>19.013204068192739</v>
      </c>
      <c r="C7" s="123">
        <f>+'Таблица№1.2-ОФ'!C7/'Таблица№1.2-ОФ'!C$14*100</f>
        <v>14.930260800739534</v>
      </c>
      <c r="D7" s="123">
        <f>+'Таблица№1.2-ОФ'!D7/'Таблица№1.2-ОФ'!D$14*100</f>
        <v>33.174934897772651</v>
      </c>
      <c r="E7" s="119">
        <v>0</v>
      </c>
      <c r="F7" s="123">
        <f>+'Таблица№1.2-ОФ'!F7/'Таблица№1.2-ОФ'!F$14*100</f>
        <v>20.498471820852213</v>
      </c>
      <c r="G7" s="17"/>
    </row>
    <row r="8" spans="1:7" ht="30" customHeight="1" x14ac:dyDescent="0.25">
      <c r="A8" s="93" t="s">
        <v>70</v>
      </c>
      <c r="B8" s="123">
        <f>+'Таблица№1.2-ОФ'!B8/'Таблица№1.2-ОФ'!B$14*100</f>
        <v>10.01902385211365</v>
      </c>
      <c r="C8" s="123">
        <f>+'Таблица№1.2-ОФ'!C8/'Таблица№1.2-ОФ'!C$14*100</f>
        <v>6.8742277633610156</v>
      </c>
      <c r="D8" s="123">
        <f>+'Таблица№1.2-ОФ'!D8/'Таблица№1.2-ОФ'!D$14*100</f>
        <v>7.1975392063564234</v>
      </c>
      <c r="E8" s="119">
        <v>0</v>
      </c>
      <c r="F8" s="123">
        <f>+'Таблица№1.2-ОФ'!F8/'Таблица№1.2-ОФ'!F$14*100</f>
        <v>9.4363575820281369</v>
      </c>
      <c r="G8" s="17"/>
    </row>
    <row r="9" spans="1:7" ht="30" customHeight="1" x14ac:dyDescent="0.25">
      <c r="A9" s="93" t="s">
        <v>108</v>
      </c>
      <c r="B9" s="123">
        <f>+'Таблица№1.2-ОФ'!B9/'Таблица№1.2-ОФ'!B$14*100</f>
        <v>7.871709003918383</v>
      </c>
      <c r="C9" s="123">
        <f>+'Таблица№1.2-ОФ'!C9/'Таблица№1.2-ОФ'!C$14*100</f>
        <v>9.5157679770647619</v>
      </c>
      <c r="D9" s="123">
        <f>+'Таблица№1.2-ОФ'!D9/'Таблица№1.2-ОФ'!D$14*100</f>
        <v>8.6511884586018812</v>
      </c>
      <c r="E9" s="119">
        <v>0</v>
      </c>
      <c r="F9" s="123">
        <f>+'Таблица№1.2-ОФ'!F9/'Таблица№1.2-ОФ'!F$14*100</f>
        <v>8.0627009327640824</v>
      </c>
      <c r="G9" s="17"/>
    </row>
    <row r="10" spans="1:7" ht="30" customHeight="1" x14ac:dyDescent="0.25">
      <c r="A10" s="62" t="s">
        <v>104</v>
      </c>
      <c r="B10" s="123">
        <f>+'Таблица№1.2-ОФ'!B10/'Таблица№1.2-ОФ'!B$14*100</f>
        <v>4.3464928092494874</v>
      </c>
      <c r="C10" s="123">
        <f>+'Таблица№1.2-ОФ'!C10/'Таблица№1.2-ОФ'!C$14*100</f>
        <v>4.4057893957748648</v>
      </c>
      <c r="D10" s="123">
        <f>+'Таблица№1.2-ОФ'!D10/'Таблица№1.2-ОФ'!D$14*100</f>
        <v>1.1800709579002984</v>
      </c>
      <c r="E10" s="119">
        <v>0</v>
      </c>
      <c r="F10" s="123">
        <f>+'Таблица№1.2-ОФ'!F10/'Таблица№1.2-ОФ'!F$14*100</f>
        <v>3.9415525983009658</v>
      </c>
      <c r="G10" s="17"/>
    </row>
    <row r="11" spans="1:7" ht="30" customHeight="1" x14ac:dyDescent="0.25">
      <c r="A11" s="3" t="s">
        <v>6</v>
      </c>
      <c r="B11" s="123">
        <f>+'Таблица№1.2-ОФ'!B11/'Таблица№1.2-ОФ'!B$14*100</f>
        <v>2.6028938092312899</v>
      </c>
      <c r="C11" s="123">
        <f>+'Таблица№1.2-ОФ'!C11/'Таблица№1.2-ОФ'!C$14*100</f>
        <v>6.1389225391895934</v>
      </c>
      <c r="D11" s="123">
        <f>+'Таблица№1.2-ОФ'!D11/'Таблица№1.2-ОФ'!D$14*100</f>
        <v>1.7728500587135079</v>
      </c>
      <c r="E11" s="119">
        <v>0</v>
      </c>
      <c r="F11" s="123">
        <f>+'Таблица№1.2-ОФ'!F11/'Таблица№1.2-ОФ'!F$14*100</f>
        <v>2.7248563987298868</v>
      </c>
      <c r="G11" s="17"/>
    </row>
    <row r="12" spans="1:7" ht="30" customHeight="1" x14ac:dyDescent="0.25">
      <c r="A12" s="21" t="s">
        <v>35</v>
      </c>
      <c r="B12" s="123">
        <f>+'Таблица№1.2-ОФ'!B12/'Таблица№1.2-ОФ'!B$14*100</f>
        <v>1.8371198242015072</v>
      </c>
      <c r="C12" s="123">
        <f>+'Таблица№1.2-ОФ'!C12/'Таблица№1.2-ОФ'!C$14*100</f>
        <v>2.7792966566873805</v>
      </c>
      <c r="D12" s="123">
        <f>+'Таблица№1.2-ОФ'!D12/'Таблица№1.2-ОФ'!D$14*100</f>
        <v>6.8041822203896568E-2</v>
      </c>
      <c r="E12" s="119">
        <v>0</v>
      </c>
      <c r="F12" s="123">
        <f>+'Таблица№1.2-ОФ'!F12/'Таблица№1.2-ОФ'!F$14*100</f>
        <v>1.6716813141944256</v>
      </c>
      <c r="G12" s="17"/>
    </row>
    <row r="13" spans="1:7" ht="30" customHeight="1" x14ac:dyDescent="0.25">
      <c r="A13" s="103" t="s">
        <v>64</v>
      </c>
      <c r="B13" s="123">
        <f>+'Таблица№1.2-ОФ'!B13/'Таблица№1.2-ОФ'!B$14*100</f>
        <v>0.60064321080129868</v>
      </c>
      <c r="C13" s="123">
        <f>+'Таблица№1.2-ОФ'!C13/'Таблица№1.2-ОФ'!C$14*100</f>
        <v>1.2917687504342652</v>
      </c>
      <c r="D13" s="123">
        <f>+'Таблица№1.2-ОФ'!D13/'Таблица№1.2-ОФ'!D$14*100</f>
        <v>0.54872437261206919</v>
      </c>
      <c r="E13" s="119">
        <v>0</v>
      </c>
      <c r="F13" s="123">
        <f>+'Таблица№1.2-ОФ'!F13/'Таблица№1.2-ОФ'!F$14*100</f>
        <v>0.6382476879105371</v>
      </c>
      <c r="G13" s="17"/>
    </row>
    <row r="14" spans="1:7" ht="30" customHeight="1" x14ac:dyDescent="0.25">
      <c r="A14" s="24" t="s">
        <v>23</v>
      </c>
      <c r="B14" s="123">
        <f>+SUM(B4:B13)</f>
        <v>99.999999999999986</v>
      </c>
      <c r="C14" s="123">
        <f t="shared" ref="C14:F14" si="0">+SUM(C4:C13)</f>
        <v>100</v>
      </c>
      <c r="D14" s="123">
        <f t="shared" si="0"/>
        <v>99.999999999999986</v>
      </c>
      <c r="E14" s="123">
        <f t="shared" si="0"/>
        <v>100</v>
      </c>
      <c r="F14" s="123">
        <f t="shared" si="0"/>
        <v>100.00000000000001</v>
      </c>
      <c r="G14" s="17"/>
    </row>
    <row r="15" spans="1:7" ht="39" customHeight="1" x14ac:dyDescent="0.25">
      <c r="A15" s="4" t="s">
        <v>24</v>
      </c>
      <c r="B15" s="123">
        <f>+'Таблица№1.2-ОФ'!B14/'Таблица№1.2-ОФ'!$F14*100</f>
        <v>80.600528817375647</v>
      </c>
      <c r="C15" s="123">
        <f>+'Таблица№1.2-ОФ'!C14/'Таблица№1.2-ОФ'!$F14*100</f>
        <v>6.5610419367242656</v>
      </c>
      <c r="D15" s="123">
        <f>+'Таблица№1.2-ОФ'!D14/'Таблица№1.2-ОФ'!$F14*100</f>
        <v>12.642521039716801</v>
      </c>
      <c r="E15" s="123">
        <f>+'Таблица№1.2-ОФ'!E14/'Таблица№1.2-ОФ'!$F14*100</f>
        <v>0.19590820618327842</v>
      </c>
      <c r="F15" s="123">
        <f>+SUM(B15:E15)</f>
        <v>99.999999999999986</v>
      </c>
      <c r="G15" s="17"/>
    </row>
    <row r="16" spans="1:7" x14ac:dyDescent="0.25">
      <c r="A16" s="18"/>
      <c r="B16" s="19"/>
      <c r="C16" s="19"/>
      <c r="D16" s="19"/>
      <c r="E16" s="19"/>
      <c r="F16" s="7"/>
      <c r="G16" s="17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8" ht="40.5" customHeight="1" x14ac:dyDescent="0.2">
      <c r="A1" s="184" t="s">
        <v>100</v>
      </c>
      <c r="B1" s="185"/>
      <c r="C1" s="185"/>
      <c r="D1" s="185"/>
      <c r="E1" s="185"/>
      <c r="F1" s="186"/>
    </row>
    <row r="2" spans="1:8" ht="12.75" customHeight="1" x14ac:dyDescent="0.2">
      <c r="A2" s="68"/>
      <c r="B2" s="69"/>
      <c r="C2" s="69"/>
      <c r="D2" s="69"/>
      <c r="E2" s="69"/>
      <c r="F2" s="70"/>
    </row>
    <row r="3" spans="1:8" ht="50.25" customHeight="1" x14ac:dyDescent="0.2">
      <c r="A3" s="84" t="s">
        <v>52</v>
      </c>
      <c r="B3" s="85" t="s">
        <v>21</v>
      </c>
      <c r="C3" s="85" t="s">
        <v>22</v>
      </c>
      <c r="D3" s="85" t="s">
        <v>15</v>
      </c>
      <c r="E3" s="85" t="s">
        <v>36</v>
      </c>
      <c r="F3" s="87" t="s">
        <v>19</v>
      </c>
    </row>
    <row r="4" spans="1:8" ht="35.1" customHeight="1" x14ac:dyDescent="0.25">
      <c r="A4" s="25" t="s">
        <v>16</v>
      </c>
      <c r="B4" s="124">
        <v>9461</v>
      </c>
      <c r="C4" s="124">
        <v>963</v>
      </c>
      <c r="D4" s="124">
        <v>647</v>
      </c>
      <c r="E4" s="119" t="s">
        <v>90</v>
      </c>
      <c r="F4" s="124">
        <f>+SUM(B4:E4)</f>
        <v>11071</v>
      </c>
      <c r="H4" s="5"/>
    </row>
    <row r="5" spans="1:8" ht="35.1" customHeight="1" x14ac:dyDescent="0.25">
      <c r="A5" s="25" t="s">
        <v>17</v>
      </c>
      <c r="B5" s="124">
        <v>7848</v>
      </c>
      <c r="C5" s="124">
        <v>1085</v>
      </c>
      <c r="D5" s="124">
        <v>847</v>
      </c>
      <c r="E5" s="119" t="s">
        <v>90</v>
      </c>
      <c r="F5" s="124">
        <f t="shared" ref="F5:F14" si="0">+SUM(B5:E5)</f>
        <v>9780</v>
      </c>
      <c r="H5" s="5"/>
    </row>
    <row r="6" spans="1:8" ht="35.1" customHeight="1" x14ac:dyDescent="0.25">
      <c r="A6" s="25" t="s">
        <v>67</v>
      </c>
      <c r="B6" s="124">
        <v>11226</v>
      </c>
      <c r="C6" s="124">
        <v>389</v>
      </c>
      <c r="D6" s="124">
        <v>560</v>
      </c>
      <c r="E6" s="125">
        <v>124</v>
      </c>
      <c r="F6" s="124">
        <f t="shared" si="0"/>
        <v>12299</v>
      </c>
      <c r="H6" s="5"/>
    </row>
    <row r="7" spans="1:8" ht="35.1" customHeight="1" x14ac:dyDescent="0.25">
      <c r="A7" s="25" t="s">
        <v>5</v>
      </c>
      <c r="B7" s="124">
        <v>10322</v>
      </c>
      <c r="C7" s="124">
        <v>730</v>
      </c>
      <c r="D7" s="124">
        <v>3539</v>
      </c>
      <c r="E7" s="119" t="s">
        <v>90</v>
      </c>
      <c r="F7" s="124">
        <f t="shared" si="0"/>
        <v>14591</v>
      </c>
      <c r="H7" s="5"/>
    </row>
    <row r="8" spans="1:8" ht="35.1" customHeight="1" x14ac:dyDescent="0.25">
      <c r="A8" s="25" t="s">
        <v>70</v>
      </c>
      <c r="B8" s="124">
        <v>8236</v>
      </c>
      <c r="C8" s="124">
        <v>569</v>
      </c>
      <c r="D8" s="124">
        <v>969</v>
      </c>
      <c r="E8" s="119" t="s">
        <v>90</v>
      </c>
      <c r="F8" s="124">
        <f t="shared" si="0"/>
        <v>9774</v>
      </c>
      <c r="H8" s="5"/>
    </row>
    <row r="9" spans="1:8" ht="35.1" customHeight="1" x14ac:dyDescent="0.25">
      <c r="A9" s="25" t="s">
        <v>108</v>
      </c>
      <c r="B9" s="124">
        <v>7102</v>
      </c>
      <c r="C9" s="124">
        <v>1177</v>
      </c>
      <c r="D9" s="124">
        <v>677</v>
      </c>
      <c r="E9" s="119" t="s">
        <v>90</v>
      </c>
      <c r="F9" s="124">
        <f t="shared" si="0"/>
        <v>8956</v>
      </c>
      <c r="H9" s="5"/>
    </row>
    <row r="10" spans="1:8" ht="35.1" customHeight="1" x14ac:dyDescent="0.25">
      <c r="A10" s="86" t="s">
        <v>105</v>
      </c>
      <c r="B10" s="124">
        <v>3863</v>
      </c>
      <c r="C10" s="124">
        <v>572</v>
      </c>
      <c r="D10" s="124">
        <v>229</v>
      </c>
      <c r="E10" s="119" t="s">
        <v>90</v>
      </c>
      <c r="F10" s="124">
        <f t="shared" si="0"/>
        <v>4664</v>
      </c>
      <c r="H10" s="5"/>
    </row>
    <row r="11" spans="1:8" ht="35.1" customHeight="1" x14ac:dyDescent="0.25">
      <c r="A11" s="25" t="s">
        <v>6</v>
      </c>
      <c r="B11" s="124">
        <v>6150</v>
      </c>
      <c r="C11" s="124">
        <v>1221</v>
      </c>
      <c r="D11" s="124">
        <v>226</v>
      </c>
      <c r="E11" s="119" t="s">
        <v>90</v>
      </c>
      <c r="F11" s="124">
        <f t="shared" si="0"/>
        <v>7597</v>
      </c>
      <c r="H11" s="5"/>
    </row>
    <row r="12" spans="1:8" ht="35.1" customHeight="1" x14ac:dyDescent="0.25">
      <c r="A12" s="25" t="s">
        <v>35</v>
      </c>
      <c r="B12" s="124">
        <v>4378</v>
      </c>
      <c r="C12" s="124">
        <v>519</v>
      </c>
      <c r="D12" s="124">
        <v>3</v>
      </c>
      <c r="E12" s="119" t="s">
        <v>90</v>
      </c>
      <c r="F12" s="124">
        <f t="shared" si="0"/>
        <v>4900</v>
      </c>
      <c r="H12" s="5"/>
    </row>
    <row r="13" spans="1:8" ht="35.1" customHeight="1" x14ac:dyDescent="0.25">
      <c r="A13" s="25" t="s">
        <v>64</v>
      </c>
      <c r="B13" s="124">
        <v>5246</v>
      </c>
      <c r="C13" s="124">
        <v>1295</v>
      </c>
      <c r="D13" s="124">
        <v>547</v>
      </c>
      <c r="E13" s="119" t="s">
        <v>90</v>
      </c>
      <c r="F13" s="124">
        <f t="shared" si="0"/>
        <v>7088</v>
      </c>
      <c r="H13" s="5"/>
    </row>
    <row r="14" spans="1:8" ht="35.1" customHeight="1" x14ac:dyDescent="0.25">
      <c r="A14" s="25" t="s">
        <v>19</v>
      </c>
      <c r="B14" s="124">
        <f>SUM(B4:B13)</f>
        <v>73832</v>
      </c>
      <c r="C14" s="124">
        <f t="shared" ref="C14:E14" si="1">SUM(C4:C13)</f>
        <v>8520</v>
      </c>
      <c r="D14" s="124">
        <f t="shared" si="1"/>
        <v>8244</v>
      </c>
      <c r="E14" s="124">
        <f t="shared" si="1"/>
        <v>124</v>
      </c>
      <c r="F14" s="124">
        <f t="shared" si="0"/>
        <v>90720</v>
      </c>
    </row>
  </sheetData>
  <mergeCells count="1">
    <mergeCell ref="A1:F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K15"/>
  <sheetViews>
    <sheetView showGridLines="0" zoomScale="90" zoomScaleNormal="90" workbookViewId="0">
      <selection sqref="A1:K1"/>
    </sheetView>
  </sheetViews>
  <sheetFormatPr defaultRowHeight="12.75" x14ac:dyDescent="0.2"/>
  <cols>
    <col min="1" max="1" width="51.5703125" customWidth="1"/>
    <col min="2" max="4" width="11.42578125" customWidth="1"/>
    <col min="5" max="7" width="11.28515625" bestFit="1" customWidth="1"/>
    <col min="8" max="10" width="11.28515625" customWidth="1"/>
    <col min="11" max="11" width="11.28515625" bestFit="1" customWidth="1"/>
  </cols>
  <sheetData>
    <row r="1" spans="1:11" ht="38.25" customHeight="1" x14ac:dyDescent="0.2">
      <c r="A1" s="199" t="s">
        <v>91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1" ht="16.5" customHeight="1" x14ac:dyDescent="0.25">
      <c r="B2" s="75"/>
      <c r="C2" s="76"/>
      <c r="D2" s="76"/>
      <c r="K2" s="71" t="s">
        <v>11</v>
      </c>
    </row>
    <row r="3" spans="1:11" ht="30" customHeight="1" x14ac:dyDescent="0.2">
      <c r="A3" s="194" t="s">
        <v>59</v>
      </c>
      <c r="B3" s="2">
        <v>2023</v>
      </c>
      <c r="C3" s="196">
        <v>2024</v>
      </c>
      <c r="D3" s="197"/>
      <c r="E3" s="197"/>
      <c r="F3" s="197"/>
      <c r="G3" s="197"/>
      <c r="H3" s="197"/>
      <c r="I3" s="197"/>
      <c r="J3" s="197"/>
      <c r="K3" s="198"/>
    </row>
    <row r="4" spans="1:11" ht="30" customHeight="1" x14ac:dyDescent="0.2">
      <c r="A4" s="195"/>
      <c r="B4" s="81">
        <v>12</v>
      </c>
      <c r="C4" s="110">
        <v>1</v>
      </c>
      <c r="D4" s="110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</row>
    <row r="5" spans="1:11" ht="30" customHeight="1" x14ac:dyDescent="0.25">
      <c r="A5" s="3" t="s">
        <v>16</v>
      </c>
      <c r="B5" s="126">
        <v>5632203</v>
      </c>
      <c r="C5" s="126">
        <v>5657681</v>
      </c>
      <c r="D5" s="126">
        <v>5765268</v>
      </c>
      <c r="E5" s="126">
        <v>5891544</v>
      </c>
      <c r="F5" s="126">
        <v>5867549</v>
      </c>
      <c r="G5" s="126">
        <v>5944183</v>
      </c>
      <c r="H5" s="126">
        <v>6000957</v>
      </c>
      <c r="I5" s="126">
        <v>6137104</v>
      </c>
      <c r="J5" s="126">
        <v>6183448</v>
      </c>
      <c r="K5" s="126">
        <v>6301304</v>
      </c>
    </row>
    <row r="6" spans="1:11" ht="30" customHeight="1" x14ac:dyDescent="0.25">
      <c r="A6" s="3" t="s">
        <v>17</v>
      </c>
      <c r="B6" s="126">
        <v>2071158</v>
      </c>
      <c r="C6" s="126">
        <v>2073459</v>
      </c>
      <c r="D6" s="126">
        <v>2081711</v>
      </c>
      <c r="E6" s="126">
        <v>2110692</v>
      </c>
      <c r="F6" s="126">
        <v>2118369</v>
      </c>
      <c r="G6" s="126">
        <v>2136760</v>
      </c>
      <c r="H6" s="126">
        <v>2149133</v>
      </c>
      <c r="I6" s="126">
        <v>2174350</v>
      </c>
      <c r="J6" s="126">
        <v>2171103</v>
      </c>
      <c r="K6" s="126">
        <v>2210524</v>
      </c>
    </row>
    <row r="7" spans="1:11" ht="30" customHeight="1" x14ac:dyDescent="0.25">
      <c r="A7" s="26" t="s">
        <v>67</v>
      </c>
      <c r="B7" s="126">
        <v>4640128</v>
      </c>
      <c r="C7" s="126">
        <v>4673400</v>
      </c>
      <c r="D7" s="126">
        <v>4750248</v>
      </c>
      <c r="E7" s="126">
        <v>4853850</v>
      </c>
      <c r="F7" s="126">
        <v>4821604</v>
      </c>
      <c r="G7" s="126">
        <v>4906957</v>
      </c>
      <c r="H7" s="126">
        <v>4965739</v>
      </c>
      <c r="I7" s="126">
        <v>5074827</v>
      </c>
      <c r="J7" s="126">
        <v>5149564</v>
      </c>
      <c r="K7" s="126">
        <v>5250673</v>
      </c>
    </row>
    <row r="8" spans="1:11" ht="30" customHeight="1" x14ac:dyDescent="0.25">
      <c r="A8" s="3" t="s">
        <v>5</v>
      </c>
      <c r="B8" s="126">
        <v>4712786</v>
      </c>
      <c r="C8" s="126">
        <v>4741657</v>
      </c>
      <c r="D8" s="126">
        <v>4822920</v>
      </c>
      <c r="E8" s="126">
        <v>4926512</v>
      </c>
      <c r="F8" s="126">
        <v>4882116</v>
      </c>
      <c r="G8" s="126">
        <v>4962557</v>
      </c>
      <c r="H8" s="126">
        <v>5010652</v>
      </c>
      <c r="I8" s="126">
        <v>5099638</v>
      </c>
      <c r="J8" s="126">
        <v>5189065</v>
      </c>
      <c r="K8" s="126">
        <v>5293284</v>
      </c>
    </row>
    <row r="9" spans="1:11" ht="30" customHeight="1" x14ac:dyDescent="0.25">
      <c r="A9" s="26" t="s">
        <v>70</v>
      </c>
      <c r="B9" s="126">
        <v>2618655</v>
      </c>
      <c r="C9" s="126">
        <v>2637448</v>
      </c>
      <c r="D9" s="126">
        <v>2736218</v>
      </c>
      <c r="E9" s="126">
        <v>2800213</v>
      </c>
      <c r="F9" s="126">
        <v>2776140</v>
      </c>
      <c r="G9" s="126">
        <v>2895532</v>
      </c>
      <c r="H9" s="126">
        <v>2938041</v>
      </c>
      <c r="I9" s="126">
        <v>2997166</v>
      </c>
      <c r="J9" s="126">
        <v>3087670</v>
      </c>
      <c r="K9" s="126">
        <v>3149739</v>
      </c>
    </row>
    <row r="10" spans="1:11" ht="30" customHeight="1" x14ac:dyDescent="0.25">
      <c r="A10" s="26" t="s">
        <v>109</v>
      </c>
      <c r="B10" s="126">
        <v>2051966</v>
      </c>
      <c r="C10" s="126">
        <v>2058491</v>
      </c>
      <c r="D10" s="126">
        <v>2086002</v>
      </c>
      <c r="E10" s="126">
        <v>2124805</v>
      </c>
      <c r="F10" s="126">
        <v>2126407</v>
      </c>
      <c r="G10" s="126">
        <v>2171821</v>
      </c>
      <c r="H10" s="126">
        <v>2196584</v>
      </c>
      <c r="I10" s="126">
        <v>2224380</v>
      </c>
      <c r="J10" s="126">
        <v>2241003</v>
      </c>
      <c r="K10" s="126">
        <v>2267643</v>
      </c>
    </row>
    <row r="11" spans="1:11" ht="30" customHeight="1" x14ac:dyDescent="0.25">
      <c r="A11" s="62" t="s">
        <v>104</v>
      </c>
      <c r="B11" s="126">
        <v>557646</v>
      </c>
      <c r="C11" s="126">
        <v>555215</v>
      </c>
      <c r="D11" s="126">
        <v>562236</v>
      </c>
      <c r="E11" s="126">
        <v>573045</v>
      </c>
      <c r="F11" s="126">
        <v>583659</v>
      </c>
      <c r="G11" s="126">
        <v>576830</v>
      </c>
      <c r="H11" s="126">
        <v>592377</v>
      </c>
      <c r="I11" s="126">
        <v>599953</v>
      </c>
      <c r="J11" s="126">
        <v>590574</v>
      </c>
      <c r="K11" s="126">
        <v>616736</v>
      </c>
    </row>
    <row r="12" spans="1:11" ht="30" customHeight="1" x14ac:dyDescent="0.25">
      <c r="A12" s="3" t="s">
        <v>6</v>
      </c>
      <c r="B12" s="126">
        <v>365241</v>
      </c>
      <c r="C12" s="126">
        <v>365263</v>
      </c>
      <c r="D12" s="126">
        <v>374930</v>
      </c>
      <c r="E12" s="126">
        <v>383466</v>
      </c>
      <c r="F12" s="126">
        <v>385644</v>
      </c>
      <c r="G12" s="126">
        <v>388881</v>
      </c>
      <c r="H12" s="126">
        <v>401971</v>
      </c>
      <c r="I12" s="126">
        <v>407620</v>
      </c>
      <c r="J12" s="126">
        <v>406261</v>
      </c>
      <c r="K12" s="126">
        <v>426976</v>
      </c>
    </row>
    <row r="13" spans="1:11" ht="30" customHeight="1" x14ac:dyDescent="0.25">
      <c r="A13" s="21" t="s">
        <v>35</v>
      </c>
      <c r="B13" s="126">
        <v>226753</v>
      </c>
      <c r="C13" s="126">
        <v>229277</v>
      </c>
      <c r="D13" s="126">
        <v>232379</v>
      </c>
      <c r="E13" s="126">
        <v>237340</v>
      </c>
      <c r="F13" s="126">
        <v>238629</v>
      </c>
      <c r="G13" s="126">
        <v>242376</v>
      </c>
      <c r="H13" s="126">
        <v>246995</v>
      </c>
      <c r="I13" s="126">
        <v>251995</v>
      </c>
      <c r="J13" s="126">
        <v>251156</v>
      </c>
      <c r="K13" s="126">
        <v>256667</v>
      </c>
    </row>
    <row r="14" spans="1:11" ht="30" customHeight="1" x14ac:dyDescent="0.25">
      <c r="A14" s="25" t="s">
        <v>64</v>
      </c>
      <c r="B14" s="126">
        <v>54598</v>
      </c>
      <c r="C14" s="126">
        <v>55384</v>
      </c>
      <c r="D14" s="126">
        <v>61176</v>
      </c>
      <c r="E14" s="126">
        <v>63276</v>
      </c>
      <c r="F14" s="126">
        <v>63817</v>
      </c>
      <c r="G14" s="126">
        <v>81211</v>
      </c>
      <c r="H14" s="126">
        <v>83534</v>
      </c>
      <c r="I14" s="126">
        <v>86606</v>
      </c>
      <c r="J14" s="126">
        <v>99420</v>
      </c>
      <c r="K14" s="126">
        <v>102229</v>
      </c>
    </row>
    <row r="15" spans="1:11" ht="30" customHeight="1" x14ac:dyDescent="0.25">
      <c r="A15" s="4" t="s">
        <v>19</v>
      </c>
      <c r="B15" s="126">
        <f t="shared" ref="B15" si="0">+SUM(B5:B14)</f>
        <v>22931134</v>
      </c>
      <c r="C15" s="126">
        <f t="shared" ref="C15" si="1">+SUM(C5:C14)</f>
        <v>23047275</v>
      </c>
      <c r="D15" s="126">
        <f t="shared" ref="D15" si="2">+SUM(D5:D14)</f>
        <v>23473088</v>
      </c>
      <c r="E15" s="126">
        <f t="shared" ref="E15" si="3">+SUM(E5:E14)</f>
        <v>23964743</v>
      </c>
      <c r="F15" s="126">
        <f t="shared" ref="F15" si="4">+SUM(F5:F14)</f>
        <v>23863934</v>
      </c>
      <c r="G15" s="126">
        <f t="shared" ref="G15" si="5">+SUM(G5:G14)</f>
        <v>24307108</v>
      </c>
      <c r="H15" s="126">
        <f t="shared" ref="H15" si="6">+SUM(H5:H14)</f>
        <v>24585983</v>
      </c>
      <c r="I15" s="126">
        <f t="shared" ref="I15:J15" si="7">+SUM(I5:I14)</f>
        <v>25053639</v>
      </c>
      <c r="J15" s="126">
        <f t="shared" si="7"/>
        <v>25369264</v>
      </c>
      <c r="K15" s="126">
        <f>+SUM(K5:K14)</f>
        <v>25875775</v>
      </c>
    </row>
  </sheetData>
  <mergeCells count="3">
    <mergeCell ref="A3:A4"/>
    <mergeCell ref="C3:K3"/>
    <mergeCell ref="A1:K1"/>
  </mergeCells>
  <phoneticPr fontId="38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K15"/>
  <sheetViews>
    <sheetView showGridLines="0" zoomScale="90" zoomScaleNormal="90" workbookViewId="0">
      <selection sqref="A1:K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11" ht="44.25" customHeight="1" x14ac:dyDescent="0.2">
      <c r="A1" s="201" t="s">
        <v>83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19.5" customHeight="1" x14ac:dyDescent="0.25">
      <c r="B2" s="77"/>
      <c r="C2" s="78"/>
      <c r="D2" s="78"/>
      <c r="K2" s="72" t="s">
        <v>20</v>
      </c>
    </row>
    <row r="3" spans="1:11" ht="30" customHeight="1" x14ac:dyDescent="0.2">
      <c r="A3" s="194" t="s">
        <v>60</v>
      </c>
      <c r="B3" s="2">
        <v>2023</v>
      </c>
      <c r="C3" s="200">
        <v>2024</v>
      </c>
      <c r="D3" s="200"/>
      <c r="E3" s="200"/>
      <c r="F3" s="200"/>
      <c r="G3" s="200"/>
      <c r="H3" s="200"/>
      <c r="I3" s="200"/>
      <c r="J3" s="200"/>
      <c r="K3" s="200"/>
    </row>
    <row r="4" spans="1:11" ht="30" customHeight="1" x14ac:dyDescent="0.2">
      <c r="A4" s="195"/>
      <c r="B4" s="1">
        <v>12</v>
      </c>
      <c r="C4" s="110">
        <v>1</v>
      </c>
      <c r="D4" s="110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</row>
    <row r="5" spans="1:11" ht="30" customHeight="1" x14ac:dyDescent="0.25">
      <c r="A5" s="3" t="s">
        <v>16</v>
      </c>
      <c r="B5" s="121">
        <f>+'Таблица№ 2-ОФ'!B5/'Таблица№ 2-ОФ'!B$15*100</f>
        <v>24.56138017422078</v>
      </c>
      <c r="C5" s="121">
        <f>+'Таблица№ 2-ОФ'!C5/'Таблица№ 2-ОФ'!C$15*100</f>
        <v>24.548155909972003</v>
      </c>
      <c r="D5" s="121">
        <f>+'Таблица№ 2-ОФ'!D5/'Таблица№ 2-ОФ'!D$15*100</f>
        <v>24.561182576404093</v>
      </c>
      <c r="E5" s="121">
        <f>+'Таблица№ 2-ОФ'!E5/'Таблица№ 2-ОФ'!E$15*100</f>
        <v>24.584215236524756</v>
      </c>
      <c r="F5" s="121">
        <f>+'Таблица№ 2-ОФ'!F5/'Таблица№ 2-ОФ'!F$15*100</f>
        <v>24.587517716064752</v>
      </c>
      <c r="G5" s="121">
        <f>+'Таблица№ 2-ОФ'!G5/'Таблица№ 2-ОФ'!G$15*100</f>
        <v>24.454505241841193</v>
      </c>
      <c r="H5" s="121">
        <f>+'Таблица№ 2-ОФ'!H5/'Таблица№ 2-ОФ'!H$15*100</f>
        <v>24.408041769165788</v>
      </c>
      <c r="I5" s="121">
        <f>+'Таблица№ 2-ОФ'!I5/'Таблица№ 2-ОФ'!I$15*100</f>
        <v>24.495858665481691</v>
      </c>
      <c r="J5" s="121">
        <f>+'Таблица№ 2-ОФ'!J5/'Таблица№ 2-ОФ'!J$15*100</f>
        <v>24.373777654724236</v>
      </c>
      <c r="K5" s="121">
        <f>+'Таблица№ 2-ОФ'!K5/'Таблица№ 2-ОФ'!K$15*100</f>
        <v>24.352136312825412</v>
      </c>
    </row>
    <row r="6" spans="1:11" ht="30" customHeight="1" x14ac:dyDescent="0.25">
      <c r="A6" s="3" t="s">
        <v>17</v>
      </c>
      <c r="B6" s="121">
        <f>+'Таблица№ 2-ОФ'!B6/'Таблица№ 2-ОФ'!B$15*100</f>
        <v>9.0320783961229303</v>
      </c>
      <c r="C6" s="121">
        <f>+'Таблица№ 2-ОФ'!C6/'Таблица№ 2-ОФ'!C$15*100</f>
        <v>8.9965473141618695</v>
      </c>
      <c r="D6" s="121">
        <f>+'Таблица№ 2-ОФ'!D6/'Таблица№ 2-ОФ'!D$15*100</f>
        <v>8.8685008125049425</v>
      </c>
      <c r="E6" s="121">
        <f>+'Таблица№ 2-ОФ'!E6/'Таблица№ 2-ОФ'!E$15*100</f>
        <v>8.8074885676846204</v>
      </c>
      <c r="F6" s="121">
        <f>+'Таблица№ 2-ОФ'!F6/'Таблица№ 2-ОФ'!F$15*100</f>
        <v>8.8768641415116214</v>
      </c>
      <c r="G6" s="121">
        <f>+'Таблица№ 2-ОФ'!G6/'Таблица№ 2-ОФ'!G$15*100</f>
        <v>8.7906796645656087</v>
      </c>
      <c r="H6" s="121">
        <f>+'Таблица№ 2-ОФ'!H6/'Таблица№ 2-ОФ'!H$15*100</f>
        <v>8.7412937688926249</v>
      </c>
      <c r="I6" s="121">
        <f>+'Таблица№ 2-ОФ'!I6/'Таблица№ 2-ОФ'!I$15*100</f>
        <v>8.6787791585884975</v>
      </c>
      <c r="J6" s="121">
        <f>+'Таблица№ 2-ОФ'!J6/'Таблица№ 2-ОФ'!J$15*100</f>
        <v>8.5580054667727055</v>
      </c>
      <c r="K6" s="121">
        <f>+'Таблица№ 2-ОФ'!K6/'Таблица№ 2-ОФ'!K$15*100</f>
        <v>8.5428320504410014</v>
      </c>
    </row>
    <row r="7" spans="1:11" ht="30" customHeight="1" x14ac:dyDescent="0.25">
      <c r="A7" s="26" t="s">
        <v>67</v>
      </c>
      <c r="B7" s="121">
        <f>+'Таблица№ 2-ОФ'!B7/'Таблица№ 2-ОФ'!B$15*100</f>
        <v>20.235056844550297</v>
      </c>
      <c r="C7" s="121">
        <f>+'Таблица№ 2-ОФ'!C7/'Таблица№ 2-ОФ'!C$15*100</f>
        <v>20.277451455757785</v>
      </c>
      <c r="D7" s="121">
        <f>+'Таблица№ 2-ОФ'!D7/'Таблица№ 2-ОФ'!D$15*100</f>
        <v>20.236996512772414</v>
      </c>
      <c r="E7" s="121">
        <f>+'Таблица№ 2-ОФ'!E7/'Таблица№ 2-ОФ'!E$15*100</f>
        <v>20.254129159657587</v>
      </c>
      <c r="F7" s="121">
        <f>+'Таблица№ 2-ОФ'!F7/'Таблица№ 2-ОФ'!F$15*100</f>
        <v>20.204564762876061</v>
      </c>
      <c r="G7" s="121">
        <f>+'Таблица№ 2-ОФ'!G7/'Таблица№ 2-ОФ'!G$15*100</f>
        <v>20.187333680337456</v>
      </c>
      <c r="H7" s="121">
        <f>+'Таблица№ 2-ОФ'!H7/'Таблица№ 2-ОФ'!H$15*100</f>
        <v>20.197439329556193</v>
      </c>
      <c r="I7" s="121">
        <f>+'Таблица№ 2-ОФ'!I7/'Таблица№ 2-ОФ'!I$15*100</f>
        <v>20.255847863058936</v>
      </c>
      <c r="J7" s="121">
        <f>+'Таблица№ 2-ОФ'!J7/'Таблица№ 2-ОФ'!J$15*100</f>
        <v>20.298436722484343</v>
      </c>
      <c r="K7" s="121">
        <f>+'Таблица№ 2-ОФ'!K7/'Таблица№ 2-ОФ'!K$15*100</f>
        <v>20.291848263481963</v>
      </c>
    </row>
    <row r="8" spans="1:11" ht="30" customHeight="1" x14ac:dyDescent="0.25">
      <c r="A8" s="3" t="s">
        <v>5</v>
      </c>
      <c r="B8" s="121">
        <f>+'Таблица№ 2-ОФ'!B8/'Таблица№ 2-ОФ'!B$15*100</f>
        <v>20.551909905545884</v>
      </c>
      <c r="C8" s="121">
        <f>+'Таблица№ 2-ОФ'!C8/'Таблица№ 2-ОФ'!C$15*100</f>
        <v>20.573612281712265</v>
      </c>
      <c r="D8" s="121">
        <f>+'Таблица№ 2-ОФ'!D8/'Таблица№ 2-ОФ'!D$15*100</f>
        <v>20.546593613929279</v>
      </c>
      <c r="E8" s="121">
        <f>+'Таблица№ 2-ОФ'!E8/'Таблица№ 2-ОФ'!E$15*100</f>
        <v>20.557332911936506</v>
      </c>
      <c r="F8" s="121">
        <f>+'Таблица№ 2-ОФ'!F8/'Таблица№ 2-ОФ'!F$15*100</f>
        <v>20.458135695480888</v>
      </c>
      <c r="G8" s="121">
        <f>+'Таблица№ 2-ОФ'!G8/'Таблица№ 2-ОФ'!G$15*100</f>
        <v>20.416073355991177</v>
      </c>
      <c r="H8" s="121">
        <f>+'Таблица№ 2-ОФ'!H8/'Таблица№ 2-ОФ'!H$15*100</f>
        <v>20.380116589196373</v>
      </c>
      <c r="I8" s="121">
        <f>+'Таблица№ 2-ОФ'!I8/'Таблица№ 2-ОФ'!I$15*100</f>
        <v>20.354879384986749</v>
      </c>
      <c r="J8" s="121">
        <f>+'Таблица№ 2-ОФ'!J8/'Таблица№ 2-ОФ'!J$15*100</f>
        <v>20.454140884812425</v>
      </c>
      <c r="K8" s="121">
        <f>+'Таблица№ 2-ОФ'!K8/'Таблица№ 2-ОФ'!K$15*100</f>
        <v>20.456523524416177</v>
      </c>
    </row>
    <row r="9" spans="1:11" ht="30" customHeight="1" x14ac:dyDescent="0.25">
      <c r="A9" s="26" t="s">
        <v>70</v>
      </c>
      <c r="B9" s="121">
        <f>+'Таблица№ 2-ОФ'!B9/'Таблица№ 2-ОФ'!B$15*100</f>
        <v>11.419648936681456</v>
      </c>
      <c r="C9" s="121">
        <f>+'Таблица№ 2-ОФ'!C9/'Таблица№ 2-ОФ'!C$15*100</f>
        <v>11.443643554389835</v>
      </c>
      <c r="D9" s="121">
        <f>+'Таблица№ 2-ОФ'!D9/'Таблица№ 2-ОФ'!D$15*100</f>
        <v>11.656830153748837</v>
      </c>
      <c r="E9" s="121">
        <f>+'Таблица№ 2-ОФ'!E9/'Таблица№ 2-ОФ'!E$15*100</f>
        <v>11.684719506485006</v>
      </c>
      <c r="F9" s="121">
        <f>+'Таблица№ 2-ОФ'!F9/'Таблица№ 2-ОФ'!F$15*100</f>
        <v>11.633203477683102</v>
      </c>
      <c r="G9" s="121">
        <f>+'Таблица№ 2-ОФ'!G9/'Таблица№ 2-ОФ'!G$15*100</f>
        <v>11.912285081384425</v>
      </c>
      <c r="H9" s="121">
        <f>+'Таблица№ 2-ОФ'!H9/'Таблица№ 2-ОФ'!H$15*100</f>
        <v>11.950065205853271</v>
      </c>
      <c r="I9" s="121">
        <f>+'Таблица№ 2-ОФ'!I9/'Таблица№ 2-ОФ'!I$15*100</f>
        <v>11.962996672858582</v>
      </c>
      <c r="J9" s="121">
        <f>+'Таблица№ 2-ОФ'!J9/'Таблица№ 2-ОФ'!J$15*100</f>
        <v>12.170908860422596</v>
      </c>
      <c r="K9" s="121">
        <f>+'Таблица№ 2-ОФ'!K9/'Таблица№ 2-ОФ'!K$15*100</f>
        <v>12.172539759678696</v>
      </c>
    </row>
    <row r="10" spans="1:11" ht="30" customHeight="1" x14ac:dyDescent="0.25">
      <c r="A10" s="26" t="s">
        <v>109</v>
      </c>
      <c r="B10" s="121">
        <f>+'Таблица№ 2-ОФ'!B10/'Таблица№ 2-ОФ'!B$15*100</f>
        <v>8.9483843232523945</v>
      </c>
      <c r="C10" s="121">
        <f>+'Таблица№ 2-ОФ'!C10/'Таблица№ 2-ОФ'!C$15*100</f>
        <v>8.9316025430338293</v>
      </c>
      <c r="D10" s="121">
        <f>+'Таблица№ 2-ОФ'!D10/'Таблица№ 2-ОФ'!D$15*100</f>
        <v>8.8867813216565281</v>
      </c>
      <c r="E10" s="121">
        <f>+'Таблица№ 2-ОФ'!E10/'Таблица№ 2-ОФ'!E$15*100</f>
        <v>8.8663792472132918</v>
      </c>
      <c r="F10" s="121">
        <f>+'Таблица№ 2-ОФ'!F10/'Таблица№ 2-ОФ'!F$15*100</f>
        <v>8.9105467690281071</v>
      </c>
      <c r="G10" s="121">
        <f>+'Таблица№ 2-ОФ'!G10/'Таблица№ 2-ОФ'!G$15*100</f>
        <v>8.9349214229845852</v>
      </c>
      <c r="H10" s="121">
        <f>+'Таблица№ 2-ОФ'!H10/'Таблица№ 2-ОФ'!H$15*100</f>
        <v>8.9342939836898125</v>
      </c>
      <c r="I10" s="121">
        <f>+'Таблица№ 2-ОФ'!I10/'Таблица№ 2-ОФ'!I$15*100</f>
        <v>8.8784707083869137</v>
      </c>
      <c r="J10" s="121">
        <f>+'Таблица№ 2-ОФ'!J10/'Таблица№ 2-ОФ'!J$15*100</f>
        <v>8.8335357304807882</v>
      </c>
      <c r="K10" s="121">
        <f>+'Таблица№ 2-ОФ'!K10/'Таблица№ 2-ОФ'!K$15*100</f>
        <v>8.7635751972646219</v>
      </c>
    </row>
    <row r="11" spans="1:11" ht="30" customHeight="1" x14ac:dyDescent="0.25">
      <c r="A11" s="62" t="s">
        <v>104</v>
      </c>
      <c r="B11" s="121">
        <f>+'Таблица№ 2-ОФ'!B11/'Таблица№ 2-ОФ'!B$15*100</f>
        <v>2.4318291454753176</v>
      </c>
      <c r="C11" s="121">
        <f>+'Таблица№ 2-ОФ'!C11/'Таблица№ 2-ОФ'!C$15*100</f>
        <v>2.4090266636728206</v>
      </c>
      <c r="D11" s="121">
        <f>+'Таблица№ 2-ОФ'!D11/'Таблица№ 2-ОФ'!D$15*100</f>
        <v>2.395236621615358</v>
      </c>
      <c r="E11" s="121">
        <f>+'Таблица№ 2-ОФ'!E11/'Таблица№ 2-ОФ'!E$15*100</f>
        <v>2.3912002728341384</v>
      </c>
      <c r="F11" s="121">
        <f>+'Таблица№ 2-ОФ'!F11/'Таблица№ 2-ОФ'!F$15*100</f>
        <v>2.4457786381742426</v>
      </c>
      <c r="G11" s="121">
        <f>+'Таблица№ 2-ОФ'!G11/'Таблица№ 2-ОФ'!G$15*100</f>
        <v>2.3730918544485013</v>
      </c>
      <c r="H11" s="121">
        <f>+'Таблица№ 2-ОФ'!H11/'Таблица№ 2-ОФ'!H$15*100</f>
        <v>2.4094094590401367</v>
      </c>
      <c r="I11" s="121">
        <f>+'Таблица№ 2-ОФ'!I11/'Таблица№ 2-ОФ'!I$15*100</f>
        <v>2.3946740830743192</v>
      </c>
      <c r="J11" s="121">
        <f>+'Таблица№ 2-ОФ'!J11/'Таблица№ 2-ОФ'!J$15*100</f>
        <v>2.3279114443367375</v>
      </c>
      <c r="K11" s="121">
        <f>+'Таблица№ 2-ОФ'!K11/'Таблица№ 2-ОФ'!K$15*100</f>
        <v>2.383449384607804</v>
      </c>
    </row>
    <row r="12" spans="1:11" ht="30" customHeight="1" x14ac:dyDescent="0.25">
      <c r="A12" s="3" t="s">
        <v>6</v>
      </c>
      <c r="B12" s="121">
        <f>+'Таблица№ 2-ОФ'!B12/'Таблица№ 2-ОФ'!B$15*100</f>
        <v>1.5927733883548889</v>
      </c>
      <c r="C12" s="121">
        <f>+'Таблица№ 2-ОФ'!C12/'Таблица№ 2-ОФ'!C$15*100</f>
        <v>1.5848424596834116</v>
      </c>
      <c r="D12" s="121">
        <f>+'Таблица№ 2-ОФ'!D12/'Таблица№ 2-ОФ'!D$15*100</f>
        <v>1.5972759953867168</v>
      </c>
      <c r="E12" s="121">
        <f>+'Таблица№ 2-ОФ'!E12/'Таблица№ 2-ОФ'!E$15*100</f>
        <v>1.6001256512535935</v>
      </c>
      <c r="F12" s="121">
        <f>+'Таблица№ 2-ОФ'!F12/'Таблица№ 2-ОФ'!F$15*100</f>
        <v>1.6160118444846523</v>
      </c>
      <c r="G12" s="121">
        <f>+'Таблица№ 2-ОФ'!G12/'Таблица№ 2-ОФ'!G$15*100</f>
        <v>1.5998653562571081</v>
      </c>
      <c r="H12" s="121">
        <f>+'Таблица№ 2-ОФ'!H12/'Таблица№ 2-ОФ'!H$15*100</f>
        <v>1.6349600502042161</v>
      </c>
      <c r="I12" s="121">
        <f>+'Таблица№ 2-ОФ'!I12/'Таблица№ 2-ОФ'!I$15*100</f>
        <v>1.6269891970583594</v>
      </c>
      <c r="J12" s="121">
        <f>+'Таблица№ 2-ОФ'!J12/'Таблица№ 2-ОФ'!J$15*100</f>
        <v>1.6013905645824018</v>
      </c>
      <c r="K12" s="121">
        <f>+'Таблица№ 2-ОФ'!K12/'Таблица№ 2-ОФ'!K$15*100</f>
        <v>1.6500993690044066</v>
      </c>
    </row>
    <row r="13" spans="1:11" ht="30" customHeight="1" x14ac:dyDescent="0.25">
      <c r="A13" s="21" t="s">
        <v>35</v>
      </c>
      <c r="B13" s="121">
        <f>+'Таблица№ 2-ОФ'!B13/'Таблица№ 2-ОФ'!B$15*100</f>
        <v>0.98884337774137121</v>
      </c>
      <c r="C13" s="121">
        <f>+'Таблица№ 2-ОФ'!C13/'Таблица№ 2-ОФ'!C$15*100</f>
        <v>0.99481175106384601</v>
      </c>
      <c r="D13" s="121">
        <f>+'Таблица№ 2-ОФ'!D13/'Таблица№ 2-ОФ'!D$15*100</f>
        <v>0.98998052578339935</v>
      </c>
      <c r="E13" s="121">
        <f>+'Таблица№ 2-ОФ'!E13/'Таблица№ 2-ОФ'!E$15*100</f>
        <v>0.9903715637593109</v>
      </c>
      <c r="F13" s="121">
        <f>+'Таблица№ 2-ОФ'!F13/'Таблица№ 2-ОФ'!F$15*100</f>
        <v>0.99995667101660612</v>
      </c>
      <c r="G13" s="121">
        <f>+'Таблица№ 2-ОФ'!G13/'Таблица№ 2-ОФ'!G$15*100</f>
        <v>0.997140424932493</v>
      </c>
      <c r="H13" s="121">
        <f>+'Таблица№ 2-ОФ'!H13/'Таблица№ 2-ОФ'!H$15*100</f>
        <v>1.0046171430282045</v>
      </c>
      <c r="I13" s="121">
        <f>+'Таблица№ 2-ОФ'!I13/'Таблица№ 2-ОФ'!I$15*100</f>
        <v>1.0058219486598334</v>
      </c>
      <c r="J13" s="121">
        <f>+'Таблица№ 2-ОФ'!J13/'Таблица№ 2-ОФ'!J$15*100</f>
        <v>0.99000112892514336</v>
      </c>
      <c r="K13" s="121">
        <f>+'Таблица№ 2-ОФ'!K13/'Таблица№ 2-ОФ'!K$15*100</f>
        <v>0.9919200487714861</v>
      </c>
    </row>
    <row r="14" spans="1:11" ht="30" customHeight="1" x14ac:dyDescent="0.25">
      <c r="A14" s="25" t="s">
        <v>64</v>
      </c>
      <c r="B14" s="121">
        <f>+'Таблица№ 2-ОФ'!B14/'Таблица№ 2-ОФ'!B$15*100</f>
        <v>0.23809550805468233</v>
      </c>
      <c r="C14" s="121">
        <f>+'Таблица№ 2-ОФ'!C14/'Таблица№ 2-ОФ'!C$15*100</f>
        <v>0.24030606655233647</v>
      </c>
      <c r="D14" s="121">
        <f>+'Таблица№ 2-ОФ'!D14/'Таблица№ 2-ОФ'!D$15*100</f>
        <v>0.26062186619843114</v>
      </c>
      <c r="E14" s="121">
        <f>+'Таблица№ 2-ОФ'!E14/'Таблица№ 2-ОФ'!E$15*100</f>
        <v>0.26403788265119305</v>
      </c>
      <c r="F14" s="121">
        <f>+'Таблица№ 2-ОФ'!F14/'Таблица№ 2-ОФ'!F$15*100</f>
        <v>0.26742028367996662</v>
      </c>
      <c r="G14" s="121">
        <f>+'Таблица№ 2-ОФ'!G14/'Таблица№ 2-ОФ'!G$15*100</f>
        <v>0.33410391725745409</v>
      </c>
      <c r="H14" s="121">
        <f>+'Таблица№ 2-ОФ'!H14/'Таблица№ 2-ОФ'!H$15*100</f>
        <v>0.3397627013733801</v>
      </c>
      <c r="I14" s="121">
        <f>+'Таблица№ 2-ОФ'!I14/'Таблица№ 2-ОФ'!I$15*100</f>
        <v>0.34568231784612208</v>
      </c>
      <c r="J14" s="121">
        <f>+'Таблица№ 2-ОФ'!J14/'Таблица№ 2-ОФ'!J$15*100</f>
        <v>0.3918915424586224</v>
      </c>
      <c r="K14" s="121">
        <f>+'Таблица№ 2-ОФ'!K14/'Таблица№ 2-ОФ'!K$15*100</f>
        <v>0.39507608950843021</v>
      </c>
    </row>
    <row r="15" spans="1:11" ht="30" customHeight="1" x14ac:dyDescent="0.25">
      <c r="A15" s="111" t="s">
        <v>19</v>
      </c>
      <c r="B15" s="121">
        <f t="shared" ref="B15:J15" si="0">+SUM(B5:B14)</f>
        <v>100.00000000000001</v>
      </c>
      <c r="C15" s="121">
        <f t="shared" si="0"/>
        <v>100.00000000000001</v>
      </c>
      <c r="D15" s="121">
        <f t="shared" si="0"/>
        <v>100</v>
      </c>
      <c r="E15" s="121">
        <f t="shared" si="0"/>
        <v>100.00000000000001</v>
      </c>
      <c r="F15" s="121">
        <f t="shared" si="0"/>
        <v>99.999999999999986</v>
      </c>
      <c r="G15" s="121">
        <f t="shared" si="0"/>
        <v>100.00000000000001</v>
      </c>
      <c r="H15" s="121">
        <f t="shared" si="0"/>
        <v>99.999999999999986</v>
      </c>
      <c r="I15" s="121">
        <f t="shared" si="0"/>
        <v>100</v>
      </c>
      <c r="J15" s="121">
        <f t="shared" si="0"/>
        <v>100</v>
      </c>
      <c r="K15" s="121">
        <f>+SUM(K5:K14)</f>
        <v>100.00000000000001</v>
      </c>
    </row>
  </sheetData>
  <mergeCells count="3">
    <mergeCell ref="A3:A4"/>
    <mergeCell ref="C3:K3"/>
    <mergeCell ref="A1:K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 x14ac:dyDescent="0.2"/>
  <cols>
    <col min="1" max="1" width="55.28515625" customWidth="1"/>
    <col min="2" max="2" width="11.8554687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 x14ac:dyDescent="0.2">
      <c r="A1" s="201" t="s">
        <v>101</v>
      </c>
      <c r="B1" s="202"/>
      <c r="C1" s="202"/>
      <c r="D1" s="202"/>
      <c r="E1" s="202"/>
      <c r="F1" s="203"/>
    </row>
    <row r="2" spans="1:6" ht="13.5" x14ac:dyDescent="0.25">
      <c r="A2" s="204" t="s">
        <v>11</v>
      </c>
      <c r="B2" s="205"/>
      <c r="C2" s="205"/>
      <c r="D2" s="205"/>
      <c r="E2" s="205"/>
      <c r="F2" s="206"/>
    </row>
    <row r="3" spans="1:6" ht="51" customHeight="1" x14ac:dyDescent="0.2">
      <c r="A3" s="61" t="s">
        <v>54</v>
      </c>
      <c r="B3" s="2" t="s">
        <v>21</v>
      </c>
      <c r="C3" s="2" t="s">
        <v>22</v>
      </c>
      <c r="D3" s="2" t="s">
        <v>15</v>
      </c>
      <c r="E3" s="2" t="s">
        <v>36</v>
      </c>
      <c r="F3" s="6" t="s">
        <v>19</v>
      </c>
    </row>
    <row r="4" spans="1:6" ht="30" customHeight="1" x14ac:dyDescent="0.25">
      <c r="A4" s="3" t="s">
        <v>16</v>
      </c>
      <c r="B4" s="115">
        <v>5696127</v>
      </c>
      <c r="C4" s="115">
        <v>417490</v>
      </c>
      <c r="D4" s="115">
        <v>187687</v>
      </c>
      <c r="E4" s="115">
        <v>0</v>
      </c>
      <c r="F4" s="115">
        <f>+SUM(B4:E4)</f>
        <v>6301304</v>
      </c>
    </row>
    <row r="5" spans="1:6" ht="30" customHeight="1" x14ac:dyDescent="0.25">
      <c r="A5" s="3" t="s">
        <v>17</v>
      </c>
      <c r="B5" s="115">
        <v>1873149</v>
      </c>
      <c r="C5" s="115">
        <v>230748</v>
      </c>
      <c r="D5" s="115">
        <v>106627</v>
      </c>
      <c r="E5" s="115">
        <v>0</v>
      </c>
      <c r="F5" s="115">
        <f t="shared" ref="F5:F13" si="0">+SUM(B5:E5)</f>
        <v>2210524</v>
      </c>
    </row>
    <row r="6" spans="1:6" ht="30" customHeight="1" x14ac:dyDescent="0.25">
      <c r="A6" s="26" t="s">
        <v>67</v>
      </c>
      <c r="B6" s="115">
        <v>4730244</v>
      </c>
      <c r="C6" s="115">
        <v>335117</v>
      </c>
      <c r="D6" s="115">
        <v>166747</v>
      </c>
      <c r="E6" s="115">
        <v>18565</v>
      </c>
      <c r="F6" s="115">
        <f t="shared" si="0"/>
        <v>5250673</v>
      </c>
    </row>
    <row r="7" spans="1:6" ht="30" customHeight="1" x14ac:dyDescent="0.25">
      <c r="A7" s="3" t="s">
        <v>5</v>
      </c>
      <c r="B7" s="115">
        <v>4346006</v>
      </c>
      <c r="C7" s="115">
        <v>291079</v>
      </c>
      <c r="D7" s="115">
        <v>656199</v>
      </c>
      <c r="E7" s="115">
        <v>0</v>
      </c>
      <c r="F7" s="115">
        <f t="shared" si="0"/>
        <v>5293284</v>
      </c>
    </row>
    <row r="8" spans="1:6" ht="30" customHeight="1" x14ac:dyDescent="0.25">
      <c r="A8" s="26" t="s">
        <v>70</v>
      </c>
      <c r="B8" s="115">
        <v>2801124</v>
      </c>
      <c r="C8" s="115">
        <v>117465</v>
      </c>
      <c r="D8" s="115">
        <v>231150</v>
      </c>
      <c r="E8" s="115">
        <v>0</v>
      </c>
      <c r="F8" s="115">
        <f t="shared" si="0"/>
        <v>3149739</v>
      </c>
    </row>
    <row r="9" spans="1:6" ht="30" customHeight="1" x14ac:dyDescent="0.25">
      <c r="A9" s="26" t="s">
        <v>109</v>
      </c>
      <c r="B9" s="115">
        <v>1982284</v>
      </c>
      <c r="C9" s="115">
        <v>161775</v>
      </c>
      <c r="D9" s="115">
        <v>123584</v>
      </c>
      <c r="E9" s="115">
        <v>0</v>
      </c>
      <c r="F9" s="115">
        <f t="shared" si="0"/>
        <v>2267643</v>
      </c>
    </row>
    <row r="10" spans="1:6" ht="30" customHeight="1" x14ac:dyDescent="0.25">
      <c r="A10" s="62" t="s">
        <v>104</v>
      </c>
      <c r="B10" s="115">
        <v>550961</v>
      </c>
      <c r="C10" s="115">
        <v>45652</v>
      </c>
      <c r="D10" s="115">
        <v>20123</v>
      </c>
      <c r="E10" s="115">
        <v>0</v>
      </c>
      <c r="F10" s="115">
        <f t="shared" si="0"/>
        <v>616736</v>
      </c>
    </row>
    <row r="11" spans="1:6" ht="30" customHeight="1" x14ac:dyDescent="0.25">
      <c r="A11" s="3" t="s">
        <v>6</v>
      </c>
      <c r="B11" s="115">
        <v>328822</v>
      </c>
      <c r="C11" s="115">
        <v>82354</v>
      </c>
      <c r="D11" s="115">
        <v>15800</v>
      </c>
      <c r="E11" s="115">
        <v>0</v>
      </c>
      <c r="F11" s="115">
        <f t="shared" si="0"/>
        <v>426976</v>
      </c>
    </row>
    <row r="12" spans="1:6" ht="30" customHeight="1" x14ac:dyDescent="0.25">
      <c r="A12" s="21" t="s">
        <v>35</v>
      </c>
      <c r="B12" s="115">
        <v>226404</v>
      </c>
      <c r="C12" s="115">
        <v>29236</v>
      </c>
      <c r="D12" s="115">
        <v>1027</v>
      </c>
      <c r="E12" s="115">
        <v>0</v>
      </c>
      <c r="F12" s="115">
        <f t="shared" si="0"/>
        <v>256667</v>
      </c>
    </row>
    <row r="13" spans="1:6" ht="30" customHeight="1" x14ac:dyDescent="0.25">
      <c r="A13" s="21" t="s">
        <v>86</v>
      </c>
      <c r="B13" s="115">
        <v>82945</v>
      </c>
      <c r="C13" s="115">
        <v>13929</v>
      </c>
      <c r="D13" s="115">
        <v>5355</v>
      </c>
      <c r="E13" s="115">
        <v>0</v>
      </c>
      <c r="F13" s="115">
        <f t="shared" si="0"/>
        <v>102229</v>
      </c>
    </row>
    <row r="14" spans="1:6" ht="30" customHeight="1" x14ac:dyDescent="0.25">
      <c r="A14" s="20" t="s">
        <v>19</v>
      </c>
      <c r="B14" s="120">
        <f>+SUM(B4:B13)</f>
        <v>22618066</v>
      </c>
      <c r="C14" s="120">
        <f t="shared" ref="C14:E14" si="1">+SUM(C4:C13)</f>
        <v>1724845</v>
      </c>
      <c r="D14" s="120">
        <f t="shared" si="1"/>
        <v>1514299</v>
      </c>
      <c r="E14" s="120">
        <f t="shared" si="1"/>
        <v>18565</v>
      </c>
      <c r="F14" s="120">
        <f>+SUM(F4:F13)</f>
        <v>25875775</v>
      </c>
    </row>
    <row r="15" spans="1:6" x14ac:dyDescent="0.2">
      <c r="B15" s="127"/>
      <c r="C15" s="127"/>
      <c r="D15" s="127"/>
      <c r="E15" s="127"/>
      <c r="F15" s="127"/>
    </row>
  </sheetData>
  <mergeCells count="2">
    <mergeCell ref="A1:F1"/>
    <mergeCell ref="A2:F2"/>
  </mergeCells>
  <phoneticPr fontId="38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5"/>
  <sheetViews>
    <sheetView showGridLines="0" zoomScale="90" zoomScaleNormal="90" workbookViewId="0">
      <selection sqref="A1:F1"/>
    </sheetView>
  </sheetViews>
  <sheetFormatPr defaultColWidth="9.140625" defaultRowHeight="13.5" customHeight="1" x14ac:dyDescent="0.25"/>
  <cols>
    <col min="1" max="1" width="56.85546875" style="9" bestFit="1" customWidth="1"/>
    <col min="2" max="2" width="10.42578125" style="7" customWidth="1"/>
    <col min="3" max="6" width="10.7109375" style="7" customWidth="1"/>
    <col min="7" max="16384" width="9.140625" style="7"/>
  </cols>
  <sheetData>
    <row r="1" spans="1:6" ht="37.5" customHeight="1" x14ac:dyDescent="0.3">
      <c r="A1" s="201" t="s">
        <v>102</v>
      </c>
      <c r="B1" s="207"/>
      <c r="C1" s="207"/>
      <c r="D1" s="207"/>
      <c r="E1" s="207"/>
      <c r="F1" s="208"/>
    </row>
    <row r="2" spans="1:6" ht="14.25" customHeight="1" x14ac:dyDescent="0.25">
      <c r="A2" s="209" t="s">
        <v>20</v>
      </c>
      <c r="B2" s="205"/>
      <c r="C2" s="205"/>
      <c r="D2" s="205"/>
      <c r="E2" s="205"/>
      <c r="F2" s="206"/>
    </row>
    <row r="3" spans="1:6" ht="57" customHeight="1" x14ac:dyDescent="0.25">
      <c r="A3" s="65" t="s">
        <v>61</v>
      </c>
      <c r="B3" s="2" t="s">
        <v>21</v>
      </c>
      <c r="C3" s="2" t="s">
        <v>22</v>
      </c>
      <c r="D3" s="2" t="s">
        <v>15</v>
      </c>
      <c r="E3" s="2" t="s">
        <v>36</v>
      </c>
      <c r="F3" s="15" t="s">
        <v>19</v>
      </c>
    </row>
    <row r="4" spans="1:6" ht="30" customHeight="1" x14ac:dyDescent="0.25">
      <c r="A4" s="3" t="s">
        <v>16</v>
      </c>
      <c r="B4" s="128">
        <f>+'Таблица №2.2-ОФ'!B4/'Таблица №2.2-ОФ'!B$14*100</f>
        <v>25.18397019444545</v>
      </c>
      <c r="C4" s="128">
        <f>+'Таблица №2.2-ОФ'!C4/'Таблица №2.2-ОФ'!C$14*100</f>
        <v>24.204493737118408</v>
      </c>
      <c r="D4" s="128">
        <f>+'Таблица №2.2-ОФ'!D4/'Таблица №2.2-ОФ'!D$14*100</f>
        <v>12.394315785719993</v>
      </c>
      <c r="E4" s="119">
        <v>0</v>
      </c>
      <c r="F4" s="128">
        <f>+'Таблица №2.2-ОФ'!F4/'Таблица №2.2-ОФ'!F$14*100</f>
        <v>24.352136312825412</v>
      </c>
    </row>
    <row r="5" spans="1:6" ht="30" customHeight="1" x14ac:dyDescent="0.25">
      <c r="A5" s="3" t="s">
        <v>17</v>
      </c>
      <c r="B5" s="128">
        <f>+'Таблица №2.2-ОФ'!B5/'Таблица №2.2-ОФ'!B$14*100</f>
        <v>8.2816497219523537</v>
      </c>
      <c r="C5" s="128">
        <f>+'Таблица №2.2-ОФ'!C5/'Таблица №2.2-ОФ'!C$14*100</f>
        <v>13.377897724143327</v>
      </c>
      <c r="D5" s="128">
        <f>+'Таблица №2.2-ОФ'!D5/'Таблица №2.2-ОФ'!D$14*100</f>
        <v>7.0413438825489543</v>
      </c>
      <c r="E5" s="119">
        <v>0</v>
      </c>
      <c r="F5" s="128">
        <f>+'Таблица №2.2-ОФ'!F5/'Таблица №2.2-ОФ'!F$14*100</f>
        <v>8.5428320504410014</v>
      </c>
    </row>
    <row r="6" spans="1:6" ht="30" customHeight="1" x14ac:dyDescent="0.25">
      <c r="A6" s="26" t="s">
        <v>67</v>
      </c>
      <c r="B6" s="128">
        <f>+'Таблица №2.2-ОФ'!B6/'Таблица №2.2-ОФ'!B$14*100</f>
        <v>20.913565288915507</v>
      </c>
      <c r="C6" s="128">
        <f>+'Таблица №2.2-ОФ'!C6/'Таблица №2.2-ОФ'!C$14*100</f>
        <v>19.428818241639103</v>
      </c>
      <c r="D6" s="128">
        <f>+'Таблица №2.2-ОФ'!D6/'Таблица №2.2-ОФ'!D$14*100</f>
        <v>11.011497729312374</v>
      </c>
      <c r="E6" s="128">
        <f>+'Таблица №2.2-ОФ'!E6/'Таблица №2.2-ОФ'!E$14*100</f>
        <v>100</v>
      </c>
      <c r="F6" s="128">
        <f>+'Таблица №2.2-ОФ'!F6/'Таблица №2.2-ОФ'!F$14*100</f>
        <v>20.291848263481963</v>
      </c>
    </row>
    <row r="7" spans="1:6" ht="30" customHeight="1" x14ac:dyDescent="0.25">
      <c r="A7" s="3" t="s">
        <v>5</v>
      </c>
      <c r="B7" s="128">
        <f>+'Таблица №2.2-ОФ'!B7/'Таблица №2.2-ОФ'!B$14*100</f>
        <v>19.214755143078989</v>
      </c>
      <c r="C7" s="128">
        <f>+'Таблица №2.2-ОФ'!C7/'Таблица №2.2-ОФ'!C$14*100</f>
        <v>16.875661291304436</v>
      </c>
      <c r="D7" s="128">
        <f>+'Таблица №2.2-ОФ'!D7/'Таблица №2.2-ОФ'!D$14*100</f>
        <v>43.333516036132892</v>
      </c>
      <c r="E7" s="119">
        <v>0</v>
      </c>
      <c r="F7" s="128">
        <f>+'Таблица №2.2-ОФ'!F7/'Таблица №2.2-ОФ'!F$14*100</f>
        <v>20.456523524416177</v>
      </c>
    </row>
    <row r="8" spans="1:6" ht="30" customHeight="1" x14ac:dyDescent="0.25">
      <c r="A8" s="26" t="s">
        <v>70</v>
      </c>
      <c r="B8" s="128">
        <f>+'Таблица №2.2-ОФ'!B8/'Таблица №2.2-ОФ'!B$14*100</f>
        <v>12.384454090813954</v>
      </c>
      <c r="C8" s="128">
        <f>+'Таблица №2.2-ОФ'!C8/'Таблица №2.2-ОФ'!C$14*100</f>
        <v>6.8101771463522809</v>
      </c>
      <c r="D8" s="128">
        <f>+'Таблица №2.2-ОФ'!D8/'Таблица №2.2-ОФ'!D$14*100</f>
        <v>15.264488717221633</v>
      </c>
      <c r="E8" s="119">
        <v>0</v>
      </c>
      <c r="F8" s="128">
        <f>+'Таблица №2.2-ОФ'!F8/'Таблица №2.2-ОФ'!F$14*100</f>
        <v>12.172539759678696</v>
      </c>
    </row>
    <row r="9" spans="1:6" ht="30" customHeight="1" x14ac:dyDescent="0.25">
      <c r="A9" s="26" t="s">
        <v>109</v>
      </c>
      <c r="B9" s="128">
        <f>+'Таблица №2.2-ОФ'!B9/'Таблица №2.2-ОФ'!B$14*100</f>
        <v>8.7641622409272291</v>
      </c>
      <c r="C9" s="128">
        <f>+'Таблица №2.2-ОФ'!C9/'Таблица №2.2-ОФ'!C$14*100</f>
        <v>9.3791036296015005</v>
      </c>
      <c r="D9" s="128">
        <f>+'Таблица №2.2-ОФ'!D9/'Таблица №2.2-ОФ'!D$14*100</f>
        <v>8.1611359447506739</v>
      </c>
      <c r="E9" s="119">
        <v>0</v>
      </c>
      <c r="F9" s="128">
        <f>+'Таблица №2.2-ОФ'!F9/'Таблица №2.2-ОФ'!F$14*100</f>
        <v>8.7635751972646219</v>
      </c>
    </row>
    <row r="10" spans="1:6" ht="30" customHeight="1" x14ac:dyDescent="0.25">
      <c r="A10" s="62" t="s">
        <v>104</v>
      </c>
      <c r="B10" s="128">
        <f>+'Таблица №2.2-ОФ'!B10/'Таблица №2.2-ОФ'!B$14*100</f>
        <v>2.4359332933240179</v>
      </c>
      <c r="C10" s="128">
        <f>+'Таблица №2.2-ОФ'!C10/'Таблица №2.2-ОФ'!C$14*100</f>
        <v>2.6467305757908681</v>
      </c>
      <c r="D10" s="128">
        <f>+'Таблица №2.2-ОФ'!D10/'Таблица №2.2-ОФ'!D$14*100</f>
        <v>1.3288656995745225</v>
      </c>
      <c r="E10" s="119">
        <v>0</v>
      </c>
      <c r="F10" s="128">
        <f>+'Таблица №2.2-ОФ'!F10/'Таблица №2.2-ОФ'!F$14*100</f>
        <v>2.383449384607804</v>
      </c>
    </row>
    <row r="11" spans="1:6" ht="30" customHeight="1" x14ac:dyDescent="0.25">
      <c r="A11" s="3" t="s">
        <v>6</v>
      </c>
      <c r="B11" s="128">
        <f>+'Таблица №2.2-ОФ'!B11/'Таблица №2.2-ОФ'!B$14*100</f>
        <v>1.4538024603871966</v>
      </c>
      <c r="C11" s="128">
        <f>+'Таблица №2.2-ОФ'!C11/'Таблица №2.2-ОФ'!C$14*100</f>
        <v>4.7745739472242432</v>
      </c>
      <c r="D11" s="128">
        <f>+'Таблица №2.2-ОФ'!D11/'Таблица №2.2-ОФ'!D$14*100</f>
        <v>1.0433870721700271</v>
      </c>
      <c r="E11" s="119">
        <v>0</v>
      </c>
      <c r="F11" s="128">
        <f>+'Таблица №2.2-ОФ'!F11/'Таблица №2.2-ОФ'!F$14*100</f>
        <v>1.6500993690044066</v>
      </c>
    </row>
    <row r="12" spans="1:6" ht="30" customHeight="1" x14ac:dyDescent="0.25">
      <c r="A12" s="21" t="s">
        <v>35</v>
      </c>
      <c r="B12" s="128">
        <f>+'Таблица №2.2-ОФ'!B12/'Таблица №2.2-ОФ'!B$14*100</f>
        <v>1.0009874407475865</v>
      </c>
      <c r="C12" s="128">
        <f>+'Таблица №2.2-ОФ'!C12/'Таблица №2.2-ОФ'!C$14*100</f>
        <v>1.69499288341851</v>
      </c>
      <c r="D12" s="128">
        <f>+'Таблица №2.2-ОФ'!D12/'Таблица №2.2-ОФ'!D$14*100</f>
        <v>6.7820159691051762E-2</v>
      </c>
      <c r="E12" s="119">
        <v>0</v>
      </c>
      <c r="F12" s="128">
        <f>+'Таблица №2.2-ОФ'!F12/'Таблица №2.2-ОФ'!F$14*100</f>
        <v>0.9919200487714861</v>
      </c>
    </row>
    <row r="13" spans="1:6" ht="30" customHeight="1" x14ac:dyDescent="0.25">
      <c r="A13" s="25" t="s">
        <v>64</v>
      </c>
      <c r="B13" s="128">
        <f>+'Таблица №2.2-ОФ'!B13/'Таблица №2.2-ОФ'!B$14*100</f>
        <v>0.36672012540771615</v>
      </c>
      <c r="C13" s="128">
        <f>+'Таблица №2.2-ОФ'!C13/'Таблица №2.2-ОФ'!C$14*100</f>
        <v>0.80755082340732076</v>
      </c>
      <c r="D13" s="128">
        <f>+'Таблица №2.2-ОФ'!D13/'Таблица №2.2-ОФ'!D$14*100</f>
        <v>0.35362897287787948</v>
      </c>
      <c r="E13" s="119">
        <v>0</v>
      </c>
      <c r="F13" s="128">
        <f>+'Таблица №2.2-ОФ'!F13/'Таблица №2.2-ОФ'!F$14*100</f>
        <v>0.39507608950843021</v>
      </c>
    </row>
    <row r="14" spans="1:6" ht="30" customHeight="1" x14ac:dyDescent="0.25">
      <c r="A14" s="4" t="s">
        <v>19</v>
      </c>
      <c r="B14" s="128">
        <f t="shared" ref="B14:E14" si="0">+SUM(B4:B13)</f>
        <v>100</v>
      </c>
      <c r="C14" s="128">
        <f t="shared" si="0"/>
        <v>100.00000000000001</v>
      </c>
      <c r="D14" s="128">
        <f t="shared" si="0"/>
        <v>100</v>
      </c>
      <c r="E14" s="128">
        <f t="shared" si="0"/>
        <v>100</v>
      </c>
      <c r="F14" s="128">
        <f>+SUM(F4:F13)</f>
        <v>100.00000000000001</v>
      </c>
    </row>
    <row r="15" spans="1:6" ht="36.75" customHeight="1" x14ac:dyDescent="0.25">
      <c r="A15" s="4" t="s">
        <v>24</v>
      </c>
      <c r="B15" s="128">
        <f>+'Таблица №2.2-ОФ'!B14/'Таблица №2.2-ОФ'!$F14*100</f>
        <v>87.410197375730775</v>
      </c>
      <c r="C15" s="128">
        <f>+'Таблица №2.2-ОФ'!C14/'Таблица №2.2-ОФ'!$F14*100</f>
        <v>6.665867978833484</v>
      </c>
      <c r="D15" s="128">
        <f>+'Таблица №2.2-ОФ'!D14/'Таблица №2.2-ОФ'!$F14*100</f>
        <v>5.8521880020984876</v>
      </c>
      <c r="E15" s="128">
        <f>+'Таблица №2.2-ОФ'!E14/'Таблица №2.2-ОФ'!$F14*100</f>
        <v>7.1746643337252697E-2</v>
      </c>
      <c r="F15" s="128">
        <f>+SUM(B15:E15)</f>
        <v>100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5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40" customWidth="1"/>
    <col min="2" max="3" width="12.85546875" style="40" customWidth="1"/>
    <col min="4" max="4" width="17.140625" style="40" customWidth="1"/>
    <col min="5" max="17" width="12.85546875" style="40" customWidth="1"/>
    <col min="18" max="18" width="10.28515625" style="40" customWidth="1"/>
    <col min="19" max="16384" width="9.140625" style="40"/>
  </cols>
  <sheetData>
    <row r="1" spans="1:20" ht="40.5" customHeight="1" x14ac:dyDescent="0.2">
      <c r="A1" s="144" t="s">
        <v>78</v>
      </c>
      <c r="B1" s="144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6"/>
    </row>
    <row r="2" spans="1:20" ht="22.5" customHeight="1" x14ac:dyDescent="0.25">
      <c r="A2" s="147" t="s">
        <v>11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20" ht="33" customHeight="1" x14ac:dyDescent="0.2">
      <c r="A3" s="135" t="s">
        <v>75</v>
      </c>
      <c r="B3" s="137" t="s">
        <v>12</v>
      </c>
      <c r="C3" s="137"/>
      <c r="D3" s="137" t="s">
        <v>13</v>
      </c>
      <c r="E3" s="137"/>
      <c r="F3" s="137" t="s">
        <v>14</v>
      </c>
      <c r="G3" s="137"/>
      <c r="H3" s="137" t="s">
        <v>15</v>
      </c>
      <c r="I3" s="137"/>
      <c r="J3" s="142" t="s">
        <v>36</v>
      </c>
      <c r="K3" s="143"/>
      <c r="L3" s="142" t="s">
        <v>73</v>
      </c>
      <c r="M3" s="143"/>
      <c r="N3" s="142" t="s">
        <v>74</v>
      </c>
      <c r="O3" s="143"/>
      <c r="P3" s="137" t="s">
        <v>79</v>
      </c>
      <c r="Q3" s="137"/>
    </row>
    <row r="4" spans="1:20" ht="29.25" customHeight="1" x14ac:dyDescent="0.2">
      <c r="A4" s="149"/>
      <c r="B4" s="113">
        <v>45291</v>
      </c>
      <c r="C4" s="67" t="s">
        <v>93</v>
      </c>
      <c r="D4" s="113">
        <f>+B4</f>
        <v>45291</v>
      </c>
      <c r="E4" s="79" t="str">
        <f>C4</f>
        <v>30.09.2024</v>
      </c>
      <c r="F4" s="113">
        <f t="shared" ref="F4:K4" si="0">D4</f>
        <v>45291</v>
      </c>
      <c r="G4" s="79" t="str">
        <f t="shared" si="0"/>
        <v>30.09.2024</v>
      </c>
      <c r="H4" s="113">
        <f t="shared" si="0"/>
        <v>45291</v>
      </c>
      <c r="I4" s="79" t="str">
        <f t="shared" si="0"/>
        <v>30.09.2024</v>
      </c>
      <c r="J4" s="113">
        <f t="shared" si="0"/>
        <v>45291</v>
      </c>
      <c r="K4" s="79" t="str">
        <f t="shared" si="0"/>
        <v>30.09.2024</v>
      </c>
      <c r="L4" s="113">
        <f t="shared" ref="L4" si="1">J4</f>
        <v>45291</v>
      </c>
      <c r="M4" s="79" t="str">
        <f t="shared" ref="M4" si="2">K4</f>
        <v>30.09.2024</v>
      </c>
      <c r="N4" s="113">
        <f t="shared" ref="N4" si="3">L4</f>
        <v>45291</v>
      </c>
      <c r="O4" s="79" t="str">
        <f t="shared" ref="O4" si="4">M4</f>
        <v>30.09.2024</v>
      </c>
      <c r="P4" s="113">
        <f>J4</f>
        <v>45291</v>
      </c>
      <c r="Q4" s="79" t="str">
        <f>K4</f>
        <v>30.09.2024</v>
      </c>
    </row>
    <row r="5" spans="1:20" ht="35.1" customHeight="1" x14ac:dyDescent="0.25">
      <c r="A5" s="41" t="s">
        <v>16</v>
      </c>
      <c r="B5" s="115">
        <v>139688</v>
      </c>
      <c r="C5" s="115">
        <v>150223</v>
      </c>
      <c r="D5" s="115">
        <v>5101241</v>
      </c>
      <c r="E5" s="115">
        <v>5739479</v>
      </c>
      <c r="F5" s="115">
        <v>373301</v>
      </c>
      <c r="G5" s="115">
        <v>425070</v>
      </c>
      <c r="H5" s="115">
        <v>176930</v>
      </c>
      <c r="I5" s="115">
        <v>192150</v>
      </c>
      <c r="J5" s="115"/>
      <c r="K5" s="115"/>
      <c r="L5" s="115">
        <v>12378</v>
      </c>
      <c r="M5" s="115">
        <v>20289</v>
      </c>
      <c r="N5" s="115">
        <v>29216</v>
      </c>
      <c r="O5" s="115">
        <v>38388</v>
      </c>
      <c r="P5" s="115">
        <f>+D5+F5+H5+J5+L5+N5</f>
        <v>5693066</v>
      </c>
      <c r="Q5" s="115">
        <f>+E5+G5+I5+M5+K5+O5</f>
        <v>6415376</v>
      </c>
      <c r="R5" s="42"/>
      <c r="S5" s="91"/>
      <c r="T5" s="91"/>
    </row>
    <row r="6" spans="1:20" ht="35.1" customHeight="1" x14ac:dyDescent="0.25">
      <c r="A6" s="41" t="s">
        <v>17</v>
      </c>
      <c r="B6" s="115">
        <v>104486</v>
      </c>
      <c r="C6" s="115">
        <v>112754</v>
      </c>
      <c r="D6" s="115">
        <v>1771585</v>
      </c>
      <c r="E6" s="115">
        <v>1901684</v>
      </c>
      <c r="F6" s="115">
        <v>223541</v>
      </c>
      <c r="G6" s="115">
        <v>235335</v>
      </c>
      <c r="H6" s="115">
        <v>104961</v>
      </c>
      <c r="I6" s="115">
        <v>108265</v>
      </c>
      <c r="J6" s="115"/>
      <c r="K6" s="115"/>
      <c r="L6" s="115">
        <v>5167</v>
      </c>
      <c r="M6" s="115">
        <v>8157</v>
      </c>
      <c r="N6" s="115">
        <v>7486</v>
      </c>
      <c r="O6" s="115">
        <v>8148</v>
      </c>
      <c r="P6" s="115">
        <f t="shared" ref="P6:P14" si="5">+D6+F6+H6+J6+L6+N6</f>
        <v>2112740</v>
      </c>
      <c r="Q6" s="115">
        <f t="shared" ref="Q6:Q14" si="6">+E6+G6+I6+M6+K6+O6</f>
        <v>2261589</v>
      </c>
      <c r="R6" s="42"/>
      <c r="S6" s="91"/>
      <c r="T6" s="91"/>
    </row>
    <row r="7" spans="1:20" ht="35.1" customHeight="1" x14ac:dyDescent="0.25">
      <c r="A7" s="41" t="s">
        <v>66</v>
      </c>
      <c r="B7" s="115">
        <v>98849</v>
      </c>
      <c r="C7" s="115">
        <v>107143</v>
      </c>
      <c r="D7" s="115">
        <v>4170307</v>
      </c>
      <c r="E7" s="115">
        <v>4745768</v>
      </c>
      <c r="F7" s="115">
        <v>307823</v>
      </c>
      <c r="G7" s="115">
        <v>337096</v>
      </c>
      <c r="H7" s="115">
        <v>158272</v>
      </c>
      <c r="I7" s="115">
        <v>166902</v>
      </c>
      <c r="J7" s="115">
        <v>17544</v>
      </c>
      <c r="K7" s="115">
        <v>18588</v>
      </c>
      <c r="L7" s="115">
        <v>8767</v>
      </c>
      <c r="M7" s="115">
        <v>14879</v>
      </c>
      <c r="N7" s="115">
        <v>18698</v>
      </c>
      <c r="O7" s="115">
        <v>24534</v>
      </c>
      <c r="P7" s="115">
        <f t="shared" si="5"/>
        <v>4681411</v>
      </c>
      <c r="Q7" s="115">
        <f t="shared" si="6"/>
        <v>5307767</v>
      </c>
      <c r="R7" s="42"/>
      <c r="S7" s="91"/>
      <c r="T7" s="91"/>
    </row>
    <row r="8" spans="1:20" ht="35.1" customHeight="1" x14ac:dyDescent="0.25">
      <c r="A8" s="41" t="s">
        <v>5</v>
      </c>
      <c r="B8" s="131">
        <v>95816</v>
      </c>
      <c r="C8" s="115">
        <v>97397</v>
      </c>
      <c r="D8" s="115">
        <v>3851148</v>
      </c>
      <c r="E8" s="115">
        <v>4364493</v>
      </c>
      <c r="F8" s="115">
        <v>261703</v>
      </c>
      <c r="G8" s="115">
        <v>293798</v>
      </c>
      <c r="H8" s="115">
        <v>619172</v>
      </c>
      <c r="I8" s="115">
        <v>657436</v>
      </c>
      <c r="J8" s="115"/>
      <c r="K8" s="115"/>
      <c r="L8" s="115">
        <v>10186</v>
      </c>
      <c r="M8" s="115">
        <v>16051</v>
      </c>
      <c r="N8" s="115">
        <v>13924</v>
      </c>
      <c r="O8" s="115">
        <v>17669</v>
      </c>
      <c r="P8" s="115">
        <f t="shared" si="5"/>
        <v>4756133</v>
      </c>
      <c r="Q8" s="115">
        <f t="shared" si="6"/>
        <v>5349447</v>
      </c>
      <c r="R8" s="42"/>
      <c r="S8" s="91"/>
      <c r="T8" s="91"/>
    </row>
    <row r="9" spans="1:20" ht="35.1" customHeight="1" x14ac:dyDescent="0.25">
      <c r="A9" s="41" t="s">
        <v>65</v>
      </c>
      <c r="B9" s="115">
        <v>53830</v>
      </c>
      <c r="C9" s="115">
        <v>60704</v>
      </c>
      <c r="D9" s="115">
        <v>2308843</v>
      </c>
      <c r="E9" s="115">
        <v>2803846</v>
      </c>
      <c r="F9" s="115">
        <v>103715</v>
      </c>
      <c r="G9" s="115">
        <v>117575</v>
      </c>
      <c r="H9" s="115">
        <v>209080</v>
      </c>
      <c r="I9" s="115">
        <v>231600</v>
      </c>
      <c r="J9" s="115"/>
      <c r="K9" s="115"/>
      <c r="L9" s="115">
        <v>5583</v>
      </c>
      <c r="M9" s="115">
        <v>8550</v>
      </c>
      <c r="N9" s="115">
        <v>5322</v>
      </c>
      <c r="O9" s="115">
        <v>6763</v>
      </c>
      <c r="P9" s="115">
        <f t="shared" si="5"/>
        <v>2632543</v>
      </c>
      <c r="Q9" s="115">
        <f t="shared" si="6"/>
        <v>3168334</v>
      </c>
      <c r="R9" s="42"/>
      <c r="S9" s="91"/>
      <c r="T9" s="91"/>
    </row>
    <row r="10" spans="1:20" ht="35.1" customHeight="1" x14ac:dyDescent="0.25">
      <c r="A10" s="41" t="s">
        <v>103</v>
      </c>
      <c r="B10" s="115">
        <v>78401</v>
      </c>
      <c r="C10" s="115">
        <v>84373</v>
      </c>
      <c r="D10" s="115">
        <v>1789956</v>
      </c>
      <c r="E10" s="115">
        <v>1991454</v>
      </c>
      <c r="F10" s="115">
        <v>152939</v>
      </c>
      <c r="G10" s="115">
        <v>162512</v>
      </c>
      <c r="H10" s="115">
        <v>117999</v>
      </c>
      <c r="I10" s="115">
        <v>123707</v>
      </c>
      <c r="J10" s="115"/>
      <c r="K10" s="115"/>
      <c r="L10" s="115">
        <v>5512</v>
      </c>
      <c r="M10" s="115">
        <v>8694</v>
      </c>
      <c r="N10" s="115">
        <v>6171</v>
      </c>
      <c r="O10" s="115">
        <v>7704</v>
      </c>
      <c r="P10" s="115">
        <f t="shared" si="5"/>
        <v>2072577</v>
      </c>
      <c r="Q10" s="115">
        <f t="shared" si="6"/>
        <v>2294071</v>
      </c>
      <c r="R10" s="42"/>
      <c r="S10" s="91"/>
      <c r="T10" s="91"/>
    </row>
    <row r="11" spans="1:20" ht="35.1" customHeight="1" x14ac:dyDescent="0.25">
      <c r="A11" s="43" t="s">
        <v>104</v>
      </c>
      <c r="B11" s="115">
        <v>17777</v>
      </c>
      <c r="C11" s="115">
        <v>19796</v>
      </c>
      <c r="D11" s="115">
        <v>500562</v>
      </c>
      <c r="E11" s="115">
        <v>552525</v>
      </c>
      <c r="F11" s="115">
        <v>41009</v>
      </c>
      <c r="G11" s="115">
        <v>46024</v>
      </c>
      <c r="H11" s="115">
        <v>17281</v>
      </c>
      <c r="I11" s="115">
        <v>20187</v>
      </c>
      <c r="J11" s="115"/>
      <c r="K11" s="115"/>
      <c r="L11" s="115">
        <v>167</v>
      </c>
      <c r="M11" s="115">
        <v>258</v>
      </c>
      <c r="N11" s="115">
        <v>381</v>
      </c>
      <c r="O11" s="115">
        <v>561</v>
      </c>
      <c r="P11" s="115">
        <f t="shared" si="5"/>
        <v>559400</v>
      </c>
      <c r="Q11" s="115">
        <f t="shared" si="6"/>
        <v>619555</v>
      </c>
      <c r="R11" s="42"/>
      <c r="S11" s="91"/>
      <c r="T11" s="91"/>
    </row>
    <row r="12" spans="1:20" ht="35.1" customHeight="1" x14ac:dyDescent="0.25">
      <c r="A12" s="41" t="s">
        <v>6</v>
      </c>
      <c r="B12" s="115">
        <v>11930</v>
      </c>
      <c r="C12" s="115">
        <v>12701</v>
      </c>
      <c r="D12" s="115">
        <v>279601</v>
      </c>
      <c r="E12" s="115">
        <v>329611</v>
      </c>
      <c r="F12" s="115">
        <v>72853</v>
      </c>
      <c r="G12" s="115">
        <v>82795</v>
      </c>
      <c r="H12" s="115">
        <v>14162</v>
      </c>
      <c r="I12" s="115">
        <v>15879</v>
      </c>
      <c r="J12" s="115"/>
      <c r="K12" s="115"/>
      <c r="L12" s="115">
        <v>115</v>
      </c>
      <c r="M12" s="115">
        <v>323</v>
      </c>
      <c r="N12" s="115">
        <v>402</v>
      </c>
      <c r="O12" s="115">
        <v>699</v>
      </c>
      <c r="P12" s="115">
        <f t="shared" si="5"/>
        <v>367133</v>
      </c>
      <c r="Q12" s="115">
        <f t="shared" si="6"/>
        <v>429307</v>
      </c>
      <c r="R12" s="42"/>
      <c r="S12" s="91"/>
      <c r="T12" s="91"/>
    </row>
    <row r="13" spans="1:20" ht="35.1" customHeight="1" x14ac:dyDescent="0.25">
      <c r="A13" s="41" t="s">
        <v>35</v>
      </c>
      <c r="B13" s="115">
        <v>11129</v>
      </c>
      <c r="C13" s="115">
        <v>11883</v>
      </c>
      <c r="D13" s="115">
        <v>201448</v>
      </c>
      <c r="E13" s="115">
        <v>226738</v>
      </c>
      <c r="F13" s="115">
        <v>24935</v>
      </c>
      <c r="G13" s="115">
        <v>29270</v>
      </c>
      <c r="H13" s="115">
        <v>989</v>
      </c>
      <c r="I13" s="115">
        <v>1030</v>
      </c>
      <c r="J13" s="115"/>
      <c r="K13" s="115"/>
      <c r="L13" s="115">
        <v>111</v>
      </c>
      <c r="M13" s="115">
        <v>184</v>
      </c>
      <c r="N13" s="115">
        <v>305</v>
      </c>
      <c r="O13" s="115">
        <v>334</v>
      </c>
      <c r="P13" s="115">
        <f t="shared" si="5"/>
        <v>227788</v>
      </c>
      <c r="Q13" s="115">
        <f t="shared" si="6"/>
        <v>257556</v>
      </c>
      <c r="R13" s="42"/>
      <c r="S13" s="91"/>
      <c r="T13" s="91"/>
    </row>
    <row r="14" spans="1:20" ht="35.1" customHeight="1" x14ac:dyDescent="0.25">
      <c r="A14" s="41" t="s">
        <v>64</v>
      </c>
      <c r="B14" s="115">
        <v>9507</v>
      </c>
      <c r="C14" s="115">
        <v>9541</v>
      </c>
      <c r="D14" s="115">
        <v>41158</v>
      </c>
      <c r="E14" s="115">
        <v>83213</v>
      </c>
      <c r="F14" s="115">
        <v>10458</v>
      </c>
      <c r="G14" s="115">
        <v>14128</v>
      </c>
      <c r="H14" s="115">
        <v>3079</v>
      </c>
      <c r="I14" s="115">
        <v>5384</v>
      </c>
      <c r="J14" s="115"/>
      <c r="K14" s="115"/>
      <c r="L14" s="115">
        <v>20</v>
      </c>
      <c r="M14" s="115">
        <v>71</v>
      </c>
      <c r="N14" s="115">
        <v>0</v>
      </c>
      <c r="O14" s="115">
        <v>72</v>
      </c>
      <c r="P14" s="115">
        <f t="shared" si="5"/>
        <v>54715</v>
      </c>
      <c r="Q14" s="115">
        <f t="shared" si="6"/>
        <v>102868</v>
      </c>
      <c r="R14" s="42"/>
      <c r="S14" s="91"/>
      <c r="T14" s="91"/>
    </row>
    <row r="15" spans="1:20" ht="35.1" customHeight="1" x14ac:dyDescent="0.25">
      <c r="A15" s="41" t="s">
        <v>19</v>
      </c>
      <c r="B15" s="115">
        <f t="shared" ref="B15:Q15" si="7">SUM(B5:B14)</f>
        <v>621413</v>
      </c>
      <c r="C15" s="115">
        <f t="shared" si="7"/>
        <v>666515</v>
      </c>
      <c r="D15" s="115">
        <f t="shared" si="7"/>
        <v>20015849</v>
      </c>
      <c r="E15" s="115">
        <f t="shared" si="7"/>
        <v>22738811</v>
      </c>
      <c r="F15" s="115">
        <f t="shared" si="7"/>
        <v>1572277</v>
      </c>
      <c r="G15" s="115">
        <f t="shared" si="7"/>
        <v>1743603</v>
      </c>
      <c r="H15" s="115">
        <f t="shared" si="7"/>
        <v>1421925</v>
      </c>
      <c r="I15" s="115">
        <f t="shared" si="7"/>
        <v>1522540</v>
      </c>
      <c r="J15" s="115">
        <f t="shared" si="7"/>
        <v>17544</v>
      </c>
      <c r="K15" s="115">
        <f t="shared" si="7"/>
        <v>18588</v>
      </c>
      <c r="L15" s="115">
        <f t="shared" si="7"/>
        <v>48006</v>
      </c>
      <c r="M15" s="115">
        <f t="shared" si="7"/>
        <v>77456</v>
      </c>
      <c r="N15" s="115">
        <f t="shared" si="7"/>
        <v>81905</v>
      </c>
      <c r="O15" s="115">
        <f t="shared" si="7"/>
        <v>104872</v>
      </c>
      <c r="P15" s="115">
        <f t="shared" si="7"/>
        <v>23157506</v>
      </c>
      <c r="Q15" s="115">
        <f t="shared" si="7"/>
        <v>26205870</v>
      </c>
      <c r="S15" s="91"/>
      <c r="T15" s="91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4" customWidth="1"/>
    <col min="2" max="8" width="12.85546875" style="40" customWidth="1"/>
    <col min="9" max="16384" width="9.140625" style="44"/>
  </cols>
  <sheetData>
    <row r="1" spans="1:16" x14ac:dyDescent="0.2">
      <c r="A1" s="150" t="s">
        <v>94</v>
      </c>
      <c r="B1" s="151"/>
      <c r="C1" s="151"/>
      <c r="D1" s="151"/>
      <c r="E1" s="151"/>
      <c r="F1" s="151"/>
      <c r="G1" s="151"/>
      <c r="H1" s="152"/>
    </row>
    <row r="2" spans="1:16" ht="30.75" customHeight="1" x14ac:dyDescent="0.2">
      <c r="A2" s="153"/>
      <c r="B2" s="153"/>
      <c r="C2" s="153"/>
      <c r="D2" s="153"/>
      <c r="E2" s="153"/>
      <c r="F2" s="153"/>
      <c r="G2" s="153"/>
      <c r="H2" s="152"/>
    </row>
    <row r="3" spans="1:16" x14ac:dyDescent="0.2">
      <c r="A3" s="154" t="s">
        <v>20</v>
      </c>
      <c r="B3" s="155"/>
      <c r="C3" s="155"/>
      <c r="D3" s="155"/>
      <c r="E3" s="155"/>
      <c r="F3" s="155"/>
      <c r="G3" s="155"/>
      <c r="H3" s="155"/>
    </row>
    <row r="4" spans="1:16" ht="49.5" customHeight="1" x14ac:dyDescent="0.2">
      <c r="A4" s="66" t="s">
        <v>77</v>
      </c>
      <c r="B4" s="45" t="s">
        <v>21</v>
      </c>
      <c r="C4" s="45" t="s">
        <v>22</v>
      </c>
      <c r="D4" s="45" t="s">
        <v>15</v>
      </c>
      <c r="E4" s="45" t="s">
        <v>36</v>
      </c>
      <c r="F4" s="45" t="s">
        <v>73</v>
      </c>
      <c r="G4" s="45" t="s">
        <v>74</v>
      </c>
      <c r="H4" s="45" t="s">
        <v>19</v>
      </c>
    </row>
    <row r="5" spans="1:16" ht="35.1" customHeight="1" x14ac:dyDescent="0.25">
      <c r="A5" s="46" t="s">
        <v>16</v>
      </c>
      <c r="B5" s="119">
        <f>+'Таблица №2-ПОД'!E5/'Таблица №2-ПОД'!E$15*100</f>
        <v>25.240893202375446</v>
      </c>
      <c r="C5" s="119">
        <f>+'Таблица №2-ПОД'!G5/'Таблица №2-ПОД'!G$15*100</f>
        <v>24.378829355076814</v>
      </c>
      <c r="D5" s="119">
        <f>+'Таблица №2-ПОД'!I5/'Таблица №2-ПОД'!I$15*100</f>
        <v>12.620358085830258</v>
      </c>
      <c r="E5" s="119">
        <v>0</v>
      </c>
      <c r="F5" s="119">
        <f>+'Таблица №2-ПОД'!M5/'Таблица №2-ПОД'!M$15*100</f>
        <v>26.194226399504235</v>
      </c>
      <c r="G5" s="119">
        <f>+'Таблица №2-ПОД'!O5/'Таблица №2-ПОД'!O$15*100</f>
        <v>36.604622778243957</v>
      </c>
      <c r="H5" s="119">
        <f>+'Таблица №2-ПОД'!Q5/'Таблица №2-ПОД'!Q$15*100</f>
        <v>24.480683144654233</v>
      </c>
      <c r="J5" s="108"/>
      <c r="K5" s="108"/>
      <c r="L5" s="108"/>
      <c r="M5" s="108"/>
      <c r="N5" s="108"/>
      <c r="O5" s="108"/>
      <c r="P5" s="108"/>
    </row>
    <row r="6" spans="1:16" ht="35.1" customHeight="1" x14ac:dyDescent="0.25">
      <c r="A6" s="46" t="s">
        <v>17</v>
      </c>
      <c r="B6" s="119">
        <f>+'Таблица №2-ПОД'!E6/'Таблица №2-ПОД'!E$15*100</f>
        <v>8.3631637555719163</v>
      </c>
      <c r="C6" s="119">
        <f>+'Таблица №2-ПОД'!G6/'Таблица №2-ПОД'!G$15*100</f>
        <v>13.497051794473858</v>
      </c>
      <c r="D6" s="119">
        <f>+'Таблица №2-ПОД'!I6/'Таблица №2-ПОД'!I$15*100</f>
        <v>7.1108148225990782</v>
      </c>
      <c r="E6" s="119">
        <v>0</v>
      </c>
      <c r="F6" s="119">
        <f>+'Таблица №2-ПОД'!M6/'Таблица №2-ПОД'!M$15*100</f>
        <v>10.531140260276803</v>
      </c>
      <c r="G6" s="119">
        <f>+'Таблица №2-ПОД'!O6/'Таблица №2-ПОД'!O$15*100</f>
        <v>7.7694713555572505</v>
      </c>
      <c r="H6" s="119">
        <f>+'Таблица №2-ПОД'!Q6/'Таблица №2-ПОД'!Q$15*100</f>
        <v>8.6300855495352753</v>
      </c>
      <c r="J6" s="108"/>
      <c r="K6" s="108"/>
      <c r="L6" s="108"/>
      <c r="M6" s="108"/>
      <c r="N6" s="108"/>
      <c r="O6" s="108"/>
      <c r="P6" s="108"/>
    </row>
    <row r="7" spans="1:16" ht="35.1" customHeight="1" x14ac:dyDescent="0.25">
      <c r="A7" s="46" t="s">
        <v>66</v>
      </c>
      <c r="B7" s="119">
        <f>+'Таблица №2-ПОД'!E7/'Таблица №2-ПОД'!E$15*100</f>
        <v>20.87078343718148</v>
      </c>
      <c r="C7" s="119">
        <f>+'Таблица №2-ПОД'!G7/'Таблица №2-ПОД'!G$15*100</f>
        <v>19.333300068880359</v>
      </c>
      <c r="D7" s="119">
        <f>+'Таблица №2-ПОД'!I7/'Таблица №2-ПОД'!I$15*100</f>
        <v>10.962076530009064</v>
      </c>
      <c r="E7" s="119">
        <v>100</v>
      </c>
      <c r="F7" s="119">
        <f>+'Таблица №2-ПОД'!M7/'Таблица №2-ПОД'!M$15*100</f>
        <v>19.209615781863253</v>
      </c>
      <c r="G7" s="119">
        <f>+'Таблица №2-ПОД'!O7/'Таблица №2-ПОД'!O$15*100</f>
        <v>23.394232969715461</v>
      </c>
      <c r="H7" s="119">
        <f>+'Таблица №2-ПОД'!Q7/'Таблица №2-ПОД'!Q$15*100</f>
        <v>20.254114822366134</v>
      </c>
      <c r="J7" s="108"/>
      <c r="K7" s="108"/>
      <c r="L7" s="108"/>
      <c r="M7" s="108"/>
      <c r="N7" s="108"/>
      <c r="O7" s="108"/>
      <c r="P7" s="108"/>
    </row>
    <row r="8" spans="1:16" ht="35.1" customHeight="1" x14ac:dyDescent="0.25">
      <c r="A8" s="46" t="s">
        <v>5</v>
      </c>
      <c r="B8" s="119">
        <f>+'Таблица №2-ПОД'!E8/'Таблица №2-ПОД'!E$15*100</f>
        <v>19.194024700763819</v>
      </c>
      <c r="C8" s="119">
        <f>+'Таблица №2-ПОД'!G8/'Таблица №2-ПОД'!G$15*100</f>
        <v>16.850051301815839</v>
      </c>
      <c r="D8" s="119">
        <f>+'Таблица №2-ПОД'!I8/'Таблица №2-ПОД'!I$15*100</f>
        <v>43.180212014134277</v>
      </c>
      <c r="E8" s="119">
        <v>0</v>
      </c>
      <c r="F8" s="119">
        <f>+'Таблица №2-ПОД'!M8/'Таблица №2-ПОД'!M$15*100</f>
        <v>20.722732906424294</v>
      </c>
      <c r="G8" s="119">
        <f>+'Таблица №2-ПОД'!O8/'Таблица №2-ПОД'!O$15*100</f>
        <v>16.848157754214661</v>
      </c>
      <c r="H8" s="119">
        <f>+'Таблица №2-ПОД'!Q8/'Таблица №2-ПОД'!Q$15*100</f>
        <v>20.413163157720007</v>
      </c>
      <c r="J8" s="108"/>
      <c r="K8" s="108"/>
      <c r="L8" s="108"/>
      <c r="M8" s="108"/>
      <c r="N8" s="108"/>
      <c r="O8" s="108"/>
      <c r="P8" s="108"/>
    </row>
    <row r="9" spans="1:16" ht="35.1" customHeight="1" x14ac:dyDescent="0.25">
      <c r="A9" s="46" t="s">
        <v>65</v>
      </c>
      <c r="B9" s="119">
        <f>+'Таблица №2-ПОД'!E9/'Таблица №2-ПОД'!E$15*100</f>
        <v>12.330662320030719</v>
      </c>
      <c r="C9" s="119">
        <f>+'Таблица №2-ПОД'!G9/'Таблица №2-ПОД'!G$15*100</f>
        <v>6.7432207905125194</v>
      </c>
      <c r="D9" s="119">
        <f>+'Таблица №2-ПОД'!I9/'Таблица №2-ПОД'!I$15*100</f>
        <v>15.211423016800873</v>
      </c>
      <c r="E9" s="119">
        <v>0</v>
      </c>
      <c r="F9" s="119">
        <f>+'Таблица №2-ПОД'!M9/'Таблица №2-ПОД'!M$15*100</f>
        <v>11.038525098120223</v>
      </c>
      <c r="G9" s="119">
        <f>+'Таблица №2-ПОД'!O9/'Таблица №2-ПОД'!O$15*100</f>
        <v>6.4488137920512623</v>
      </c>
      <c r="H9" s="119">
        <f>+'Таблица №2-ПОД'!Q9/'Таблица №2-ПОД'!Q$15*100</f>
        <v>12.090169110966361</v>
      </c>
      <c r="J9" s="108"/>
      <c r="K9" s="108"/>
      <c r="L9" s="108"/>
      <c r="M9" s="108"/>
      <c r="N9" s="108"/>
      <c r="O9" s="108"/>
      <c r="P9" s="108"/>
    </row>
    <row r="10" spans="1:16" ht="35.1" customHeight="1" x14ac:dyDescent="0.25">
      <c r="A10" s="46" t="s">
        <v>103</v>
      </c>
      <c r="B10" s="119">
        <f>+'Таблица №2-ПОД'!E10/'Таблица №2-ПОД'!E$15*100</f>
        <v>8.7579513282378745</v>
      </c>
      <c r="C10" s="119">
        <f>+'Таблица №2-ПОД'!G10/'Таблица №2-ПОД'!G$15*100</f>
        <v>9.3204703134830584</v>
      </c>
      <c r="D10" s="119">
        <f>+'Таблица №2-ПОД'!I10/'Таблица №2-ПОД'!I$15*100</f>
        <v>8.1250410498246364</v>
      </c>
      <c r="E10" s="119">
        <v>0</v>
      </c>
      <c r="F10" s="119">
        <f>+'Таблица №2-ПОД'!M10/'Таблица №2-ПОД'!M$15*100</f>
        <v>11.224437099772775</v>
      </c>
      <c r="G10" s="119">
        <f>+'Таблица №2-ПОД'!O10/'Таблица №2-ПОД'!O$15*100</f>
        <v>7.3460981005416119</v>
      </c>
      <c r="H10" s="119">
        <f>+'Таблица №2-ПОД'!Q10/'Таблица №2-ПОД'!Q$15*100</f>
        <v>8.7540348784451734</v>
      </c>
      <c r="J10" s="108"/>
      <c r="K10" s="108"/>
      <c r="L10" s="108"/>
      <c r="M10" s="108"/>
      <c r="N10" s="108"/>
      <c r="O10" s="108"/>
      <c r="P10" s="108"/>
    </row>
    <row r="11" spans="1:16" ht="35.1" customHeight="1" x14ac:dyDescent="0.25">
      <c r="A11" s="47" t="s">
        <v>105</v>
      </c>
      <c r="B11" s="119">
        <f>+'Таблица №2-ПОД'!E11/'Таблица №2-ПОД'!E$15*100</f>
        <v>2.4298763906344973</v>
      </c>
      <c r="C11" s="119">
        <f>+'Таблица №2-ПОД'!G11/'Таблица №2-ПОД'!G$15*100</f>
        <v>2.6395916960454873</v>
      </c>
      <c r="D11" s="119">
        <f>+'Таблица №2-ПОД'!I11/'Таблица №2-ПОД'!I$15*100</f>
        <v>1.3258764958556097</v>
      </c>
      <c r="E11" s="119">
        <v>0</v>
      </c>
      <c r="F11" s="119">
        <f>+'Таблица №2-ПОД'!M11/'Таблица №2-ПОД'!M$15*100</f>
        <v>0.33309233629415408</v>
      </c>
      <c r="G11" s="119">
        <f>+'Таблица №2-ПОД'!O11/'Таблица №2-ПОД'!O$15*100</f>
        <v>0.53493782897246167</v>
      </c>
      <c r="H11" s="119">
        <f>+'Таблица №2-ПОД'!Q11/'Таблица №2-ПОД'!Q$15*100</f>
        <v>2.3641840549464681</v>
      </c>
      <c r="J11" s="108"/>
      <c r="K11" s="108"/>
      <c r="L11" s="108"/>
      <c r="M11" s="108"/>
      <c r="N11" s="108"/>
      <c r="O11" s="108"/>
      <c r="P11" s="108"/>
    </row>
    <row r="12" spans="1:16" ht="35.1" customHeight="1" x14ac:dyDescent="0.25">
      <c r="A12" s="46" t="s">
        <v>6</v>
      </c>
      <c r="B12" s="119">
        <f>+'Таблица №2-ПОД'!E12/'Таблица №2-ПОД'!E$15*100</f>
        <v>1.4495524853960042</v>
      </c>
      <c r="C12" s="119">
        <f>+'Таблица №2-ПОД'!G12/'Таблица №2-ПОД'!G$15*100</f>
        <v>4.7485006621346724</v>
      </c>
      <c r="D12" s="119">
        <f>+'Таблица №2-ПОД'!I12/'Таблица №2-ПОД'!I$15*100</f>
        <v>1.0429282646104536</v>
      </c>
      <c r="E12" s="119">
        <v>0</v>
      </c>
      <c r="F12" s="119">
        <f>+'Таблица №2-ПОД'!M12/'Таблица №2-ПОД'!M$15*100</f>
        <v>0.41701094815120843</v>
      </c>
      <c r="G12" s="119">
        <f>+'Таблица №2-ПОД'!O12/'Таблица №2-ПОД'!O$15*100</f>
        <v>0.66652681363948441</v>
      </c>
      <c r="H12" s="119">
        <f>+'Таблица №2-ПОД'!Q12/'Таблица №2-ПОД'!Q$15*100</f>
        <v>1.6382093019617361</v>
      </c>
      <c r="J12" s="108"/>
      <c r="K12" s="108"/>
      <c r="L12" s="108"/>
      <c r="M12" s="108"/>
      <c r="N12" s="108"/>
      <c r="O12" s="108"/>
      <c r="P12" s="108"/>
    </row>
    <row r="13" spans="1:16" ht="35.1" customHeight="1" x14ac:dyDescent="0.25">
      <c r="A13" s="41" t="s">
        <v>35</v>
      </c>
      <c r="B13" s="119">
        <f>+'Таблица №2-ПОД'!E13/'Таблица №2-ПОД'!E$15*100</f>
        <v>0.9971409674850632</v>
      </c>
      <c r="C13" s="119">
        <f>+'Таблица №2-ПОД'!G13/'Таблица №2-ПОД'!G$15*100</f>
        <v>1.6787078251184473</v>
      </c>
      <c r="D13" s="119">
        <f>+'Таблица №2-ПОД'!I13/'Таблица №2-ПОД'!I$15*100</f>
        <v>6.765011099872581E-2</v>
      </c>
      <c r="E13" s="119">
        <v>0</v>
      </c>
      <c r="F13" s="119">
        <f>+'Таблица №2-ПОД'!M13/'Таблица №2-ПОД'!M$15*100</f>
        <v>0.23755422433381534</v>
      </c>
      <c r="G13" s="119">
        <f>+'Таблица №2-ПОД'!O13/'Таблица №2-ПОД'!O$15*100</f>
        <v>0.31848348462888093</v>
      </c>
      <c r="H13" s="119">
        <f>+'Таблица №2-ПОД'!Q13/'Таблица №2-ПОД'!Q$15*100</f>
        <v>0.9828179716987071</v>
      </c>
      <c r="J13" s="108"/>
      <c r="K13" s="108"/>
      <c r="L13" s="108"/>
      <c r="M13" s="108"/>
      <c r="N13" s="108"/>
      <c r="O13" s="108"/>
      <c r="P13" s="108"/>
    </row>
    <row r="14" spans="1:16" ht="35.1" customHeight="1" x14ac:dyDescent="0.25">
      <c r="A14" s="41" t="s">
        <v>64</v>
      </c>
      <c r="B14" s="119">
        <f>+'Таблица №2-ПОД'!E14/'Таблица №2-ПОД'!E$15*100</f>
        <v>0.36595141232318612</v>
      </c>
      <c r="C14" s="119">
        <f>+'Таблица №2-ПОД'!G14/'Таблица №2-ПОД'!G$15*100</f>
        <v>0.81027619245894844</v>
      </c>
      <c r="D14" s="119">
        <f>+'Таблица №2-ПОД'!I14/'Таблица №2-ПОД'!I$15*100</f>
        <v>0.35361960933702891</v>
      </c>
      <c r="E14" s="119">
        <v>0</v>
      </c>
      <c r="F14" s="119">
        <f>+'Таблица №2-ПОД'!M14/'Таблица №2-ПОД'!M$15*100</f>
        <v>9.1664945259243957E-2</v>
      </c>
      <c r="G14" s="119">
        <f>+'Таблица №2-ПОД'!O14/'Таблица №2-ПОД'!O$15*100</f>
        <v>6.8655122434968352E-2</v>
      </c>
      <c r="H14" s="119">
        <f>+'Таблица №2-ПОД'!Q14/'Таблица №2-ПОД'!Q$15*100</f>
        <v>0.39253800770590708</v>
      </c>
      <c r="J14" s="108"/>
      <c r="K14" s="108"/>
      <c r="L14" s="108"/>
      <c r="M14" s="108"/>
      <c r="N14" s="108"/>
      <c r="O14" s="108"/>
      <c r="P14" s="108"/>
    </row>
    <row r="15" spans="1:16" ht="35.1" customHeight="1" x14ac:dyDescent="0.25">
      <c r="A15" s="48" t="s">
        <v>23</v>
      </c>
      <c r="B15" s="119">
        <f>SUM(B5:B14)</f>
        <v>100</v>
      </c>
      <c r="C15" s="119">
        <f t="shared" ref="C15:H15" si="0">SUM(C5:C14)</f>
        <v>100</v>
      </c>
      <c r="D15" s="119">
        <f t="shared" si="0"/>
        <v>100.00000000000001</v>
      </c>
      <c r="E15" s="119">
        <f t="shared" si="0"/>
        <v>100</v>
      </c>
      <c r="F15" s="119">
        <f t="shared" si="0"/>
        <v>100</v>
      </c>
      <c r="G15" s="119">
        <f t="shared" si="0"/>
        <v>100</v>
      </c>
      <c r="H15" s="119">
        <f t="shared" si="0"/>
        <v>100</v>
      </c>
      <c r="I15" s="50"/>
    </row>
    <row r="16" spans="1:16" ht="36" customHeight="1" x14ac:dyDescent="0.25">
      <c r="A16" s="49" t="s">
        <v>80</v>
      </c>
      <c r="B16" s="119">
        <f>+'Таблица №2-ПОД'!E15/'Таблица №2-ПОД'!Q15*100</f>
        <v>86.769914526783495</v>
      </c>
      <c r="C16" s="119">
        <f>+'Таблица №2-ПОД'!G15/'Таблица №2-ПОД'!Q15*100</f>
        <v>6.6534825976012248</v>
      </c>
      <c r="D16" s="119">
        <f>+'Таблица №2-ПОД'!I15/'Таблица №2-ПОД'!Q15*100</f>
        <v>5.8099196859329609</v>
      </c>
      <c r="E16" s="119">
        <f>+'Таблица №2-ПОД'!K15/'Таблица №2-ПОД'!Q15*100</f>
        <v>7.0930673165973887E-2</v>
      </c>
      <c r="F16" s="119">
        <f>+'Таблица №2-ПОД'!M15/'Таблица №2-ПОД'!Q15*100</f>
        <v>0.2955673671585794</v>
      </c>
      <c r="G16" s="119">
        <f>+'Таблица №2-ПОД'!O15/'Таблица №2-ПОД'!Q15*100</f>
        <v>0.4001851493577584</v>
      </c>
      <c r="H16" s="119">
        <f>SUM(B16:G16)</f>
        <v>100</v>
      </c>
      <c r="J16" s="108"/>
      <c r="K16" s="108"/>
      <c r="L16" s="108"/>
      <c r="M16" s="108"/>
      <c r="N16" s="108"/>
      <c r="O16" s="108"/>
      <c r="P16" s="108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40" bestFit="1" customWidth="1"/>
    <col min="2" max="9" width="14.28515625" style="40" customWidth="1"/>
    <col min="10" max="13" width="13.85546875" style="40" customWidth="1"/>
    <col min="14" max="16384" width="9.140625" style="40"/>
  </cols>
  <sheetData>
    <row r="1" spans="1:13" ht="35.25" customHeight="1" x14ac:dyDescent="0.2">
      <c r="A1" s="144" t="s">
        <v>76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5.75" customHeight="1" x14ac:dyDescent="0.25">
      <c r="B2" s="95"/>
      <c r="C2" s="95"/>
      <c r="D2" s="95"/>
      <c r="E2" s="95"/>
      <c r="F2" s="95"/>
      <c r="G2" s="95"/>
      <c r="H2" s="95"/>
      <c r="I2" s="95"/>
      <c r="M2" s="99" t="s">
        <v>11</v>
      </c>
    </row>
    <row r="3" spans="1:13" ht="30" customHeight="1" x14ac:dyDescent="0.2">
      <c r="A3" s="135" t="s">
        <v>55</v>
      </c>
      <c r="B3" s="137" t="s">
        <v>13</v>
      </c>
      <c r="C3" s="137"/>
      <c r="D3" s="137" t="s">
        <v>14</v>
      </c>
      <c r="E3" s="137"/>
      <c r="F3" s="137" t="s">
        <v>25</v>
      </c>
      <c r="G3" s="137"/>
      <c r="H3" s="137" t="s">
        <v>36</v>
      </c>
      <c r="I3" s="137"/>
      <c r="J3" s="137" t="s">
        <v>73</v>
      </c>
      <c r="K3" s="137"/>
      <c r="L3" s="137" t="s">
        <v>74</v>
      </c>
      <c r="M3" s="137"/>
    </row>
    <row r="4" spans="1:13" ht="36.75" customHeight="1" x14ac:dyDescent="0.2">
      <c r="A4" s="149"/>
      <c r="B4" s="107" t="s">
        <v>89</v>
      </c>
      <c r="C4" s="112" t="s">
        <v>95</v>
      </c>
      <c r="D4" s="80" t="str">
        <f>B4</f>
        <v>Деветмесечие 2023</v>
      </c>
      <c r="E4" s="82" t="str">
        <f t="shared" ref="E4:I4" si="0">C4</f>
        <v>Деветмесечие 2024</v>
      </c>
      <c r="F4" s="82" t="str">
        <f t="shared" si="0"/>
        <v>Деветмесечие 2023</v>
      </c>
      <c r="G4" s="82" t="str">
        <f t="shared" si="0"/>
        <v>Деветмесечие 2024</v>
      </c>
      <c r="H4" s="82" t="str">
        <f t="shared" si="0"/>
        <v>Деветмесечие 2023</v>
      </c>
      <c r="I4" s="82" t="str">
        <f t="shared" si="0"/>
        <v>Деветмесечие 2024</v>
      </c>
      <c r="J4" s="94" t="str">
        <f t="shared" ref="J4" si="1">H4</f>
        <v>Деветмесечие 2023</v>
      </c>
      <c r="K4" s="94" t="str">
        <f t="shared" ref="K4" si="2">I4</f>
        <v>Деветмесечие 2024</v>
      </c>
      <c r="L4" s="94" t="str">
        <f t="shared" ref="L4" si="3">J4</f>
        <v>Деветмесечие 2023</v>
      </c>
      <c r="M4" s="94" t="str">
        <f t="shared" ref="M4" si="4">K4</f>
        <v>Деветмесечие 2024</v>
      </c>
    </row>
    <row r="5" spans="1:13" ht="24.95" customHeight="1" x14ac:dyDescent="0.25">
      <c r="A5" s="41" t="s">
        <v>16</v>
      </c>
      <c r="B5" s="115">
        <v>41314</v>
      </c>
      <c r="C5" s="115">
        <v>48154</v>
      </c>
      <c r="D5" s="115">
        <v>2918</v>
      </c>
      <c r="E5" s="115">
        <v>3354</v>
      </c>
      <c r="F5" s="115">
        <v>845</v>
      </c>
      <c r="G5" s="115">
        <v>1328</v>
      </c>
      <c r="H5" s="115">
        <v>0</v>
      </c>
      <c r="I5" s="115">
        <v>0</v>
      </c>
      <c r="J5" s="115">
        <v>27</v>
      </c>
      <c r="K5" s="115">
        <v>58</v>
      </c>
      <c r="L5" s="115">
        <v>78</v>
      </c>
      <c r="M5" s="115">
        <v>115</v>
      </c>
    </row>
    <row r="6" spans="1:13" ht="24.95" customHeight="1" x14ac:dyDescent="0.25">
      <c r="A6" s="41" t="s">
        <v>17</v>
      </c>
      <c r="B6" s="115">
        <v>14409</v>
      </c>
      <c r="C6" s="115">
        <v>15980</v>
      </c>
      <c r="D6" s="115">
        <v>1794</v>
      </c>
      <c r="E6" s="115">
        <v>1897</v>
      </c>
      <c r="F6" s="115">
        <v>193</v>
      </c>
      <c r="G6" s="115">
        <v>248</v>
      </c>
      <c r="H6" s="115">
        <v>0</v>
      </c>
      <c r="I6" s="115">
        <v>0</v>
      </c>
      <c r="J6" s="115">
        <v>11</v>
      </c>
      <c r="K6" s="115">
        <v>24</v>
      </c>
      <c r="L6" s="115">
        <v>20</v>
      </c>
      <c r="M6" s="115">
        <v>27</v>
      </c>
    </row>
    <row r="7" spans="1:13" ht="24.95" customHeight="1" x14ac:dyDescent="0.25">
      <c r="A7" s="41" t="s">
        <v>67</v>
      </c>
      <c r="B7" s="115">
        <v>33355</v>
      </c>
      <c r="C7" s="115">
        <v>40323</v>
      </c>
      <c r="D7" s="115">
        <v>2365</v>
      </c>
      <c r="E7" s="115">
        <v>2693</v>
      </c>
      <c r="F7" s="115">
        <v>708</v>
      </c>
      <c r="G7" s="115">
        <v>885</v>
      </c>
      <c r="H7" s="115">
        <v>67</v>
      </c>
      <c r="I7" s="115">
        <v>116</v>
      </c>
      <c r="J7" s="115">
        <v>6</v>
      </c>
      <c r="K7" s="115">
        <v>13</v>
      </c>
      <c r="L7" s="115">
        <v>14</v>
      </c>
      <c r="M7" s="115">
        <v>23</v>
      </c>
    </row>
    <row r="8" spans="1:13" ht="24.95" customHeight="1" x14ac:dyDescent="0.25">
      <c r="A8" s="41" t="s">
        <v>5</v>
      </c>
      <c r="B8" s="115">
        <v>31150</v>
      </c>
      <c r="C8" s="115">
        <v>36073</v>
      </c>
      <c r="D8" s="115">
        <v>2013</v>
      </c>
      <c r="E8" s="115">
        <v>2299</v>
      </c>
      <c r="F8" s="115">
        <v>3351</v>
      </c>
      <c r="G8" s="115">
        <v>5282</v>
      </c>
      <c r="H8" s="115">
        <v>0</v>
      </c>
      <c r="I8" s="115">
        <v>0</v>
      </c>
      <c r="J8" s="115">
        <v>24</v>
      </c>
      <c r="K8" s="115">
        <v>47</v>
      </c>
      <c r="L8" s="115">
        <v>37</v>
      </c>
      <c r="M8" s="115">
        <v>53</v>
      </c>
    </row>
    <row r="9" spans="1:13" ht="24.95" customHeight="1" x14ac:dyDescent="0.25">
      <c r="A9" s="41" t="s">
        <v>65</v>
      </c>
      <c r="B9" s="115">
        <v>17417</v>
      </c>
      <c r="C9" s="115">
        <v>22605</v>
      </c>
      <c r="D9" s="115">
        <v>811</v>
      </c>
      <c r="E9" s="115">
        <v>950</v>
      </c>
      <c r="F9" s="115">
        <v>1155</v>
      </c>
      <c r="G9" s="115">
        <v>2189</v>
      </c>
      <c r="H9" s="115">
        <v>0</v>
      </c>
      <c r="I9" s="115">
        <v>0</v>
      </c>
      <c r="J9" s="115">
        <v>12</v>
      </c>
      <c r="K9" s="115">
        <v>26</v>
      </c>
      <c r="L9" s="115">
        <v>14</v>
      </c>
      <c r="M9" s="115">
        <v>21</v>
      </c>
    </row>
    <row r="10" spans="1:13" ht="24.95" customHeight="1" x14ac:dyDescent="0.25">
      <c r="A10" s="41" t="s">
        <v>103</v>
      </c>
      <c r="B10" s="115">
        <v>14043</v>
      </c>
      <c r="C10" s="115">
        <v>16528</v>
      </c>
      <c r="D10" s="115">
        <v>1223</v>
      </c>
      <c r="E10" s="115">
        <v>1372</v>
      </c>
      <c r="F10" s="115">
        <v>530</v>
      </c>
      <c r="G10" s="115">
        <v>634</v>
      </c>
      <c r="H10" s="115">
        <v>0</v>
      </c>
      <c r="I10" s="115">
        <v>0</v>
      </c>
      <c r="J10" s="115">
        <v>11</v>
      </c>
      <c r="K10" s="115">
        <v>26</v>
      </c>
      <c r="L10" s="115">
        <v>16</v>
      </c>
      <c r="M10" s="115">
        <v>23</v>
      </c>
    </row>
    <row r="11" spans="1:13" ht="24.95" customHeight="1" x14ac:dyDescent="0.25">
      <c r="A11" s="43" t="s">
        <v>104</v>
      </c>
      <c r="B11" s="115">
        <v>4787</v>
      </c>
      <c r="C11" s="115">
        <v>5228</v>
      </c>
      <c r="D11" s="115">
        <v>383</v>
      </c>
      <c r="E11" s="115">
        <v>423</v>
      </c>
      <c r="F11" s="115">
        <v>25</v>
      </c>
      <c r="G11" s="115">
        <v>173</v>
      </c>
      <c r="H11" s="115">
        <v>0</v>
      </c>
      <c r="I11" s="115">
        <v>0</v>
      </c>
      <c r="J11" s="115">
        <v>0</v>
      </c>
      <c r="K11" s="115">
        <v>1</v>
      </c>
      <c r="L11" s="115">
        <v>1</v>
      </c>
      <c r="M11" s="115">
        <v>1</v>
      </c>
    </row>
    <row r="12" spans="1:13" ht="24.75" customHeight="1" x14ac:dyDescent="0.25">
      <c r="A12" s="41" t="s">
        <v>6</v>
      </c>
      <c r="B12" s="115">
        <v>2462</v>
      </c>
      <c r="C12" s="115">
        <v>3030</v>
      </c>
      <c r="D12" s="115">
        <v>642</v>
      </c>
      <c r="E12" s="115">
        <v>736</v>
      </c>
      <c r="F12" s="115">
        <v>87</v>
      </c>
      <c r="G12" s="115">
        <v>194</v>
      </c>
      <c r="H12" s="115">
        <v>0</v>
      </c>
      <c r="I12" s="115">
        <v>0</v>
      </c>
      <c r="J12" s="115">
        <v>0</v>
      </c>
      <c r="K12" s="115">
        <v>0</v>
      </c>
      <c r="L12" s="115">
        <v>0</v>
      </c>
      <c r="M12" s="115">
        <v>0</v>
      </c>
    </row>
    <row r="13" spans="1:13" ht="24.95" customHeight="1" x14ac:dyDescent="0.25">
      <c r="A13" s="41" t="s">
        <v>35</v>
      </c>
      <c r="B13" s="115">
        <v>1918</v>
      </c>
      <c r="C13" s="115">
        <v>2225</v>
      </c>
      <c r="D13" s="115">
        <v>239</v>
      </c>
      <c r="E13" s="115">
        <v>282</v>
      </c>
      <c r="F13" s="115">
        <v>6</v>
      </c>
      <c r="G13" s="115">
        <v>8</v>
      </c>
      <c r="H13" s="115">
        <v>0</v>
      </c>
      <c r="I13" s="115">
        <v>0</v>
      </c>
      <c r="J13" s="115">
        <v>0</v>
      </c>
      <c r="K13" s="115">
        <v>0</v>
      </c>
      <c r="L13" s="115">
        <v>1</v>
      </c>
      <c r="M13" s="115">
        <v>1</v>
      </c>
    </row>
    <row r="14" spans="1:13" ht="24.95" customHeight="1" x14ac:dyDescent="0.25">
      <c r="A14" s="41" t="s">
        <v>64</v>
      </c>
      <c r="B14" s="115">
        <v>383</v>
      </c>
      <c r="C14" s="115">
        <v>719</v>
      </c>
      <c r="D14" s="115">
        <v>96</v>
      </c>
      <c r="E14" s="115">
        <v>200</v>
      </c>
      <c r="F14" s="115">
        <v>64</v>
      </c>
      <c r="G14" s="115">
        <v>118</v>
      </c>
      <c r="H14" s="115">
        <v>0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</row>
    <row r="15" spans="1:13" ht="24.95" customHeight="1" x14ac:dyDescent="0.25">
      <c r="A15" s="41" t="s">
        <v>19</v>
      </c>
      <c r="B15" s="115">
        <f t="shared" ref="B15:G15" si="5">SUM(B5:B14)</f>
        <v>161238</v>
      </c>
      <c r="C15" s="115">
        <f t="shared" si="5"/>
        <v>190865</v>
      </c>
      <c r="D15" s="115">
        <f t="shared" si="5"/>
        <v>12484</v>
      </c>
      <c r="E15" s="115">
        <f t="shared" si="5"/>
        <v>14206</v>
      </c>
      <c r="F15" s="115">
        <f t="shared" si="5"/>
        <v>6964</v>
      </c>
      <c r="G15" s="115">
        <f t="shared" si="5"/>
        <v>11059</v>
      </c>
      <c r="H15" s="115">
        <f t="shared" ref="H15:L15" si="6">SUM(H5:H14)</f>
        <v>67</v>
      </c>
      <c r="I15" s="115">
        <f t="shared" si="6"/>
        <v>116</v>
      </c>
      <c r="J15" s="115">
        <f t="shared" si="6"/>
        <v>91</v>
      </c>
      <c r="K15" s="115">
        <f t="shared" si="6"/>
        <v>195</v>
      </c>
      <c r="L15" s="115">
        <f t="shared" si="6"/>
        <v>181</v>
      </c>
      <c r="M15" s="115">
        <f>SUM(M5:M14)</f>
        <v>264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40" customWidth="1"/>
    <col min="2" max="13" width="14.28515625" style="40" customWidth="1"/>
    <col min="14" max="16384" width="9.140625" style="40"/>
  </cols>
  <sheetData>
    <row r="1" spans="1:13" ht="31.5" customHeight="1" x14ac:dyDescent="0.2">
      <c r="A1" s="144" t="s">
        <v>26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3.5" customHeight="1" x14ac:dyDescent="0.25">
      <c r="B2" s="95"/>
      <c r="C2" s="95"/>
      <c r="D2" s="95"/>
      <c r="E2" s="95"/>
      <c r="F2" s="95"/>
      <c r="G2" s="95"/>
      <c r="H2" s="95"/>
      <c r="I2" s="95"/>
      <c r="M2" s="99" t="s">
        <v>20</v>
      </c>
    </row>
    <row r="3" spans="1:13" ht="30" customHeight="1" x14ac:dyDescent="0.2">
      <c r="A3" s="135" t="s">
        <v>56</v>
      </c>
      <c r="B3" s="142" t="s">
        <v>13</v>
      </c>
      <c r="C3" s="156"/>
      <c r="D3" s="142" t="s">
        <v>14</v>
      </c>
      <c r="E3" s="156"/>
      <c r="F3" s="142" t="s">
        <v>25</v>
      </c>
      <c r="G3" s="143"/>
      <c r="H3" s="142" t="s">
        <v>37</v>
      </c>
      <c r="I3" s="143"/>
      <c r="J3" s="142" t="s">
        <v>73</v>
      </c>
      <c r="K3" s="143"/>
      <c r="L3" s="142" t="s">
        <v>74</v>
      </c>
      <c r="M3" s="143"/>
    </row>
    <row r="4" spans="1:13" ht="41.25" customHeight="1" x14ac:dyDescent="0.2">
      <c r="A4" s="136"/>
      <c r="B4" s="51" t="str">
        <f>'Таблица №3-ПОД'!B4:B4</f>
        <v>Деветмесечие 2023</v>
      </c>
      <c r="C4" s="51" t="str">
        <f>'Таблица №3-ПОД'!C4:C4</f>
        <v>Деветмесечие 2024</v>
      </c>
      <c r="D4" s="51" t="str">
        <f>'Таблица №3-ПОД'!D4:D4</f>
        <v>Деветмесечие 2023</v>
      </c>
      <c r="E4" s="51" t="str">
        <f>'Таблица №3-ПОД'!E4:E4</f>
        <v>Деветмесечие 2024</v>
      </c>
      <c r="F4" s="51" t="str">
        <f>'Таблица №3-ПОД'!F4:F4</f>
        <v>Деветмесечие 2023</v>
      </c>
      <c r="G4" s="51" t="str">
        <f>'Таблица №3-ПОД'!G4:G4</f>
        <v>Деветмесечие 2024</v>
      </c>
      <c r="H4" s="51" t="str">
        <f>'Таблица №3-ПОД'!H4:H4</f>
        <v>Деветмесечие 2023</v>
      </c>
      <c r="I4" s="51" t="str">
        <f>'Таблица №3-ПОД'!I4:I4</f>
        <v>Деветмесечие 2024</v>
      </c>
      <c r="J4" s="51" t="str">
        <f>'Таблица №3-ПОД'!J4:J4</f>
        <v>Деветмесечие 2023</v>
      </c>
      <c r="K4" s="51" t="str">
        <f>'Таблица №3-ПОД'!K4:K4</f>
        <v>Деветмесечие 2024</v>
      </c>
      <c r="L4" s="51" t="str">
        <f>'Таблица №3-ПОД'!L4:L4</f>
        <v>Деветмесечие 2023</v>
      </c>
      <c r="M4" s="51" t="str">
        <f>'Таблица №3-ПОД'!M4:M4</f>
        <v>Деветмесечие 2024</v>
      </c>
    </row>
    <row r="5" spans="1:13" ht="24.95" customHeight="1" x14ac:dyDescent="0.25">
      <c r="A5" s="41" t="s">
        <v>16</v>
      </c>
      <c r="B5" s="116">
        <f>+'Таблица №3-ПОД'!B5/'Таблица №3-ПОД'!B$15*100</f>
        <v>25.6229920986368</v>
      </c>
      <c r="C5" s="116">
        <f>+'Таблица №3-ПОД'!C5/'Таблица №3-ПОД'!C$15*100</f>
        <v>25.229350588112016</v>
      </c>
      <c r="D5" s="116">
        <f>+'Таблица №3-ПОД'!D5/'Таблица №3-ПОД'!D$15*100</f>
        <v>23.373918615828259</v>
      </c>
      <c r="E5" s="116">
        <f>+'Таблица №3-ПОД'!E5/'Таблица №3-ПОД'!E$15*100</f>
        <v>23.609742362382093</v>
      </c>
      <c r="F5" s="116">
        <f>+'Таблица №3-ПОД'!F5/'Таблица №3-ПОД'!F$15*100</f>
        <v>12.133831131533601</v>
      </c>
      <c r="G5" s="116">
        <f>+'Таблица №3-ПОД'!G5/'Таблица №3-ПОД'!G$15*100</f>
        <v>12.008319016185911</v>
      </c>
      <c r="H5" s="117" t="s">
        <v>90</v>
      </c>
      <c r="I5" s="117" t="s">
        <v>90</v>
      </c>
      <c r="J5" s="116">
        <f>+'Таблица №3-ПОД'!J5/'Таблица №3-ПОД'!J$15*100</f>
        <v>29.670329670329672</v>
      </c>
      <c r="K5" s="116">
        <f>+'Таблица №3-ПОД'!K5/'Таблица №3-ПОД'!K$15*100</f>
        <v>29.743589743589745</v>
      </c>
      <c r="L5" s="116">
        <f>+'Таблица №3-ПОД'!L5/'Таблица №3-ПОД'!L$15*100</f>
        <v>43.093922651933703</v>
      </c>
      <c r="M5" s="116">
        <f>+'Таблица №3-ПОД'!M5/'Таблица №3-ПОД'!M$15*100</f>
        <v>43.560606060606062</v>
      </c>
    </row>
    <row r="6" spans="1:13" ht="24.95" customHeight="1" x14ac:dyDescent="0.25">
      <c r="A6" s="41" t="s">
        <v>17</v>
      </c>
      <c r="B6" s="116">
        <f>+'Таблица №3-ПОД'!B6/'Таблица №3-ПОД'!B$15*100</f>
        <v>8.9364789937855829</v>
      </c>
      <c r="C6" s="116">
        <f>+'Таблица №3-ПОД'!C6/'Таблица №3-ПОД'!C$15*100</f>
        <v>8.3724098184580722</v>
      </c>
      <c r="D6" s="116">
        <f>+'Таблица №3-ПОД'!D6/'Таблица №3-ПОД'!D$15*100</f>
        <v>14.370394104453702</v>
      </c>
      <c r="E6" s="116">
        <f>+'Таблица №3-ПОД'!E6/'Таблица №3-ПОД'!E$15*100</f>
        <v>13.353512600309728</v>
      </c>
      <c r="F6" s="116">
        <f>+'Таблица №3-ПОД'!F6/'Таблица №3-ПОД'!F$15*100</f>
        <v>2.771395749569213</v>
      </c>
      <c r="G6" s="116">
        <f>+'Таблица №3-ПОД'!G6/'Таблица №3-ПОД'!G$15*100</f>
        <v>2.2425174066371283</v>
      </c>
      <c r="H6" s="117" t="s">
        <v>90</v>
      </c>
      <c r="I6" s="117" t="s">
        <v>90</v>
      </c>
      <c r="J6" s="116">
        <f>+'Таблица №3-ПОД'!J6/'Таблица №3-ПОД'!J$15*100</f>
        <v>12.087912087912088</v>
      </c>
      <c r="K6" s="116">
        <f>+'Таблица №3-ПОД'!K6/'Таблица №3-ПОД'!K$15*100</f>
        <v>12.307692307692308</v>
      </c>
      <c r="L6" s="116">
        <f>+'Таблица №3-ПОД'!L6/'Таблица №3-ПОД'!L$15*100</f>
        <v>11.049723756906078</v>
      </c>
      <c r="M6" s="116">
        <f>+'Таблица №3-ПОД'!M6/'Таблица №3-ПОД'!M$15*100</f>
        <v>10.227272727272728</v>
      </c>
    </row>
    <row r="7" spans="1:13" ht="24.95" customHeight="1" x14ac:dyDescent="0.25">
      <c r="A7" s="41" t="s">
        <v>67</v>
      </c>
      <c r="B7" s="116">
        <f>+'Таблица №3-ПОД'!B7/'Таблица №3-ПОД'!B$15*100</f>
        <v>20.686810801423981</v>
      </c>
      <c r="C7" s="116">
        <f>+'Таблица №3-ПОД'!C7/'Таблица №3-ПОД'!C$15*100</f>
        <v>21.126450632646112</v>
      </c>
      <c r="D7" s="116">
        <f>+'Таблица №3-ПОД'!D7/'Таблица №3-ПОД'!D$15*100</f>
        <v>18.944248638256969</v>
      </c>
      <c r="E7" s="116">
        <f>+'Таблица №3-ПОД'!E7/'Таблица №3-ПОД'!E$15*100</f>
        <v>18.956778825848232</v>
      </c>
      <c r="F7" s="116">
        <f>+'Таблица №3-ПОД'!F7/'Таблица №3-ПОД'!F$15*100</f>
        <v>10.166570936243538</v>
      </c>
      <c r="G7" s="116">
        <f>+'Таблица №3-ПОД'!G7/'Таблица №3-ПОД'!G$15*100</f>
        <v>8.0025318744913641</v>
      </c>
      <c r="H7" s="116">
        <f>+'Таблица №3-ПОД'!H7/'Таблица №3-ПОД'!H$15*100</f>
        <v>100</v>
      </c>
      <c r="I7" s="116">
        <f>+'Таблица №3-ПОД'!I7/'Таблица №3-ПОД'!I$15*100</f>
        <v>100</v>
      </c>
      <c r="J7" s="116">
        <f>+'Таблица №3-ПОД'!J7/'Таблица №3-ПОД'!J$15*100</f>
        <v>6.593406593406594</v>
      </c>
      <c r="K7" s="116">
        <f>+'Таблица №3-ПОД'!K7/'Таблица №3-ПОД'!K$15*100</f>
        <v>6.666666666666667</v>
      </c>
      <c r="L7" s="116">
        <f>+'Таблица №3-ПОД'!L7/'Таблица №3-ПОД'!L$15*100</f>
        <v>7.7348066298342539</v>
      </c>
      <c r="M7" s="116">
        <f>+'Таблица №3-ПОД'!M7/'Таблица №3-ПОД'!M$15*100</f>
        <v>8.7121212121212128</v>
      </c>
    </row>
    <row r="8" spans="1:13" ht="24.95" customHeight="1" x14ac:dyDescent="0.25">
      <c r="A8" s="41" t="s">
        <v>5</v>
      </c>
      <c r="B8" s="116">
        <f>+'Таблица №3-ПОД'!B8/'Таблица №3-ПОД'!B$15*100</f>
        <v>19.319267170270034</v>
      </c>
      <c r="C8" s="116">
        <f>+'Таблица №3-ПОД'!C8/'Таблица №3-ПОД'!C$15*100</f>
        <v>18.899745893694497</v>
      </c>
      <c r="D8" s="116">
        <f>+'Таблица №3-ПОД'!D8/'Таблица №3-ПОД'!D$15*100</f>
        <v>16.124639538609419</v>
      </c>
      <c r="E8" s="116">
        <f>+'Таблица №3-ПОД'!E8/'Таблица №3-ПОД'!E$15*100</f>
        <v>16.183302829790229</v>
      </c>
      <c r="F8" s="116">
        <f>+'Таблица №3-ПОД'!F8/'Таблица №3-ПОД'!F$15*100</f>
        <v>48.118897185525562</v>
      </c>
      <c r="G8" s="116">
        <f>+'Таблица №3-ПОД'!G8/'Таблица №3-ПОД'!G$15*100</f>
        <v>47.762003797811737</v>
      </c>
      <c r="H8" s="117" t="s">
        <v>90</v>
      </c>
      <c r="I8" s="117" t="s">
        <v>90</v>
      </c>
      <c r="J8" s="116">
        <f>+'Таблица №3-ПОД'!J8/'Таблица №3-ПОД'!J$15*100</f>
        <v>26.373626373626376</v>
      </c>
      <c r="K8" s="116">
        <f>+'Таблица №3-ПОД'!K8/'Таблица №3-ПОД'!K$15*100</f>
        <v>24.102564102564102</v>
      </c>
      <c r="L8" s="116">
        <f>+'Таблица №3-ПОД'!L8/'Таблица №3-ПОД'!L$15*100</f>
        <v>20.441988950276244</v>
      </c>
      <c r="M8" s="116">
        <f>+'Таблица №3-ПОД'!M8/'Таблица №3-ПОД'!M$15*100</f>
        <v>20.075757575757574</v>
      </c>
    </row>
    <row r="9" spans="1:13" ht="24.95" customHeight="1" x14ac:dyDescent="0.25">
      <c r="A9" s="41" t="s">
        <v>65</v>
      </c>
      <c r="B9" s="116">
        <f>+'Таблица №3-ПОД'!B9/'Таблица №3-ПОД'!B$15*100</f>
        <v>10.802044183133008</v>
      </c>
      <c r="C9" s="116">
        <f>+'Таблица №3-ПОД'!C9/'Таблица №3-ПОД'!C$15*100</f>
        <v>11.843449558588532</v>
      </c>
      <c r="D9" s="116">
        <f>+'Таблица №3-ПОД'!D9/'Таблица №3-ПОД'!D$15*100</f>
        <v>6.4963152835629607</v>
      </c>
      <c r="E9" s="116">
        <f>+'Таблица №3-ПОД'!E9/'Таблица №3-ПОД'!E$15*100</f>
        <v>6.687315218921583</v>
      </c>
      <c r="F9" s="116">
        <f>+'Таблица №3-ПОД'!F9/'Таблица №3-ПОД'!F$15*100</f>
        <v>16.585295807007466</v>
      </c>
      <c r="G9" s="116">
        <f>+'Таблица №3-ПОД'!G9/'Таблица №3-ПОД'!G$15*100</f>
        <v>19.793833077131747</v>
      </c>
      <c r="H9" s="117" t="s">
        <v>90</v>
      </c>
      <c r="I9" s="117" t="s">
        <v>90</v>
      </c>
      <c r="J9" s="116">
        <f>+'Таблица №3-ПОД'!J9/'Таблица №3-ПОД'!J$15*100</f>
        <v>13.186813186813188</v>
      </c>
      <c r="K9" s="116">
        <f>+'Таблица №3-ПОД'!K9/'Таблица №3-ПОД'!K$15*100</f>
        <v>13.333333333333334</v>
      </c>
      <c r="L9" s="116">
        <f>+'Таблица №3-ПОД'!L9/'Таблица №3-ПОД'!L$15*100</f>
        <v>7.7348066298342539</v>
      </c>
      <c r="M9" s="116">
        <f>+'Таблица №3-ПОД'!M9/'Таблица №3-ПОД'!M$15*100</f>
        <v>7.9545454545454541</v>
      </c>
    </row>
    <row r="10" spans="1:13" ht="24.95" customHeight="1" x14ac:dyDescent="0.25">
      <c r="A10" s="41" t="s">
        <v>103</v>
      </c>
      <c r="B10" s="116">
        <f>+'Таблица №3-ПОД'!B10/'Таблица №3-ПОД'!B$15*100</f>
        <v>8.709485357049827</v>
      </c>
      <c r="C10" s="116">
        <f>+'Таблица №3-ПОД'!C10/'Таблица №3-ПОД'!C$15*100</f>
        <v>8.6595237471511286</v>
      </c>
      <c r="D10" s="116">
        <f>+'Таблица №3-ПОД'!D10/'Таблица №3-ПОД'!D$15*100</f>
        <v>9.7965395706504328</v>
      </c>
      <c r="E10" s="116">
        <f>+'Таблица №3-ПОД'!E10/'Таблица №3-ПОД'!E$15*100</f>
        <v>9.6578910319583287</v>
      </c>
      <c r="F10" s="116">
        <f>+'Таблица №3-ПОД'!F10/'Таблица №3-ПОД'!F$15*100</f>
        <v>7.6105686387133833</v>
      </c>
      <c r="G10" s="116">
        <f>+'Таблица №3-ПОД'!G10/'Таблица №3-ПОД'!G$15*100</f>
        <v>5.7328872411610448</v>
      </c>
      <c r="H10" s="117" t="s">
        <v>90</v>
      </c>
      <c r="I10" s="117" t="s">
        <v>90</v>
      </c>
      <c r="J10" s="116">
        <f>+'Таблица №3-ПОД'!J10/'Таблица №3-ПОД'!J$15*100</f>
        <v>12.087912087912088</v>
      </c>
      <c r="K10" s="116">
        <f>+'Таблица №3-ПОД'!K10/'Таблица №3-ПОД'!K$15*100</f>
        <v>13.333333333333334</v>
      </c>
      <c r="L10" s="116">
        <f>+'Таблица №3-ПОД'!L10/'Таблица №3-ПОД'!L$15*100</f>
        <v>8.8397790055248606</v>
      </c>
      <c r="M10" s="116">
        <f>+'Таблица №3-ПОД'!M10/'Таблица №3-ПОД'!M$15*100</f>
        <v>8.7121212121212128</v>
      </c>
    </row>
    <row r="11" spans="1:13" ht="24.95" customHeight="1" x14ac:dyDescent="0.25">
      <c r="A11" s="43" t="s">
        <v>104</v>
      </c>
      <c r="B11" s="116">
        <f>+'Таблица №3-ПОД'!B11/'Таблица №3-ПОД'!B$15*100</f>
        <v>2.9689031121695875</v>
      </c>
      <c r="C11" s="116">
        <f>+'Таблица №3-ПОД'!C11/'Таблица №3-ПОД'!C$15*100</f>
        <v>2.7391087941738923</v>
      </c>
      <c r="D11" s="116">
        <f>+'Таблица №3-ПОД'!D11/'Таблица №3-ПОД'!D$15*100</f>
        <v>3.0679269464915091</v>
      </c>
      <c r="E11" s="116">
        <f>+'Таблица №3-ПОД'!E11/'Таблица №3-ПОД'!E$15*100</f>
        <v>2.9776150922145574</v>
      </c>
      <c r="F11" s="116">
        <f>+'Таблица №3-ПОД'!F11/'Таблица №3-ПОД'!F$15*100</f>
        <v>0.35898908673176338</v>
      </c>
      <c r="G11" s="116">
        <f>+'Таблица №3-ПОД'!G11/'Таблица №3-ПОД'!G$15*100</f>
        <v>1.5643367393073517</v>
      </c>
      <c r="H11" s="117" t="s">
        <v>90</v>
      </c>
      <c r="I11" s="117" t="s">
        <v>90</v>
      </c>
      <c r="J11" s="116">
        <f>+'Таблица №3-ПОД'!J11/'Таблица №3-ПОД'!J$15*100</f>
        <v>0</v>
      </c>
      <c r="K11" s="116">
        <f>+'Таблица №3-ПОД'!K11/'Таблица №3-ПОД'!K$15*100</f>
        <v>0.51282051282051277</v>
      </c>
      <c r="L11" s="116">
        <f>+'Таблица №3-ПОД'!L11/'Таблица №3-ПОД'!L$15*100</f>
        <v>0.55248618784530379</v>
      </c>
      <c r="M11" s="116">
        <f>+'Таблица №3-ПОД'!M11/'Таблица №3-ПОД'!M$15*100</f>
        <v>0.37878787878787878</v>
      </c>
    </row>
    <row r="12" spans="1:13" ht="24.95" customHeight="1" x14ac:dyDescent="0.25">
      <c r="A12" s="41" t="s">
        <v>6</v>
      </c>
      <c r="B12" s="116">
        <f>+'Таблица №3-ПОД'!B12/'Таблица №3-ПОД'!B$15*100</f>
        <v>1.5269353378235899</v>
      </c>
      <c r="C12" s="116">
        <f>+'Таблица №3-ПОД'!C12/'Таблица №3-ПОД'!C$15*100</f>
        <v>1.5875094962407985</v>
      </c>
      <c r="D12" s="116">
        <f>+'Таблица №3-ПОД'!D12/'Таблица №3-ПОД'!D$15*100</f>
        <v>5.1425825056071774</v>
      </c>
      <c r="E12" s="116">
        <f>+'Таблица №3-ПОД'!E12/'Таблица №3-ПОД'!E$15*100</f>
        <v>5.1809094748697735</v>
      </c>
      <c r="F12" s="116">
        <f>+'Таблица №3-ПОД'!F12/'Таблица №3-ПОД'!F$15*100</f>
        <v>1.2492820218265364</v>
      </c>
      <c r="G12" s="116">
        <f>+'Таблица №3-ПОД'!G12/'Таблица №3-ПОД'!G$15*100</f>
        <v>1.754227326159689</v>
      </c>
      <c r="H12" s="117" t="s">
        <v>90</v>
      </c>
      <c r="I12" s="117" t="s">
        <v>90</v>
      </c>
      <c r="J12" s="116">
        <f>+'Таблица №3-ПОД'!J12/'Таблица №3-ПОД'!J$15*100</f>
        <v>0</v>
      </c>
      <c r="K12" s="116">
        <f>+'Таблица №3-ПОД'!K12/'Таблица №3-ПОД'!K$15*100</f>
        <v>0</v>
      </c>
      <c r="L12" s="116">
        <f>+'Таблица №3-ПОД'!L12/'Таблица №3-ПОД'!L$15*100</f>
        <v>0</v>
      </c>
      <c r="M12" s="116">
        <f>+'Таблица №3-ПОД'!M12/'Таблица №3-ПОД'!M$15*100</f>
        <v>0</v>
      </c>
    </row>
    <row r="13" spans="1:13" ht="24.95" customHeight="1" x14ac:dyDescent="0.25">
      <c r="A13" s="41" t="s">
        <v>35</v>
      </c>
      <c r="B13" s="116">
        <f>+'Таблица №3-ПОД'!B13/'Таблица №3-ПОД'!B$15*100</f>
        <v>1.1895458886862897</v>
      </c>
      <c r="C13" s="116">
        <f>+'Таблица №3-ПОД'!C13/'Таблица №3-ПОД'!C$15*100</f>
        <v>1.165745422157022</v>
      </c>
      <c r="D13" s="116">
        <f>+'Таблица №3-ПОД'!D13/'Таблица №3-ПОД'!D$15*100</f>
        <v>1.9144504966356939</v>
      </c>
      <c r="E13" s="116">
        <f>+'Таблица №3-ПОД'!E13/'Таблица №3-ПОД'!E$15*100</f>
        <v>1.9850767281430381</v>
      </c>
      <c r="F13" s="116">
        <f>+'Таблица №3-ПОД'!F13/'Таблица №3-ПОД'!F$15*100</f>
        <v>8.6157380815623213E-2</v>
      </c>
      <c r="G13" s="116">
        <f>+'Таблица №3-ПОД'!G13/'Таблица №3-ПОД'!G$15*100</f>
        <v>7.2339271181842843E-2</v>
      </c>
      <c r="H13" s="117" t="s">
        <v>90</v>
      </c>
      <c r="I13" s="117" t="s">
        <v>90</v>
      </c>
      <c r="J13" s="116">
        <f>+'Таблица №3-ПОД'!J13/'Таблица №3-ПОД'!J$15*100</f>
        <v>0</v>
      </c>
      <c r="K13" s="116">
        <f>+'Таблица №3-ПОД'!K13/'Таблица №3-ПОД'!K$15*100</f>
        <v>0</v>
      </c>
      <c r="L13" s="116">
        <f>+'Таблица №3-ПОД'!L13/'Таблица №3-ПОД'!L$15*100</f>
        <v>0.55248618784530379</v>
      </c>
      <c r="M13" s="116">
        <f>+'Таблица №3-ПОД'!M13/'Таблица №3-ПОД'!M$15*100</f>
        <v>0.37878787878787878</v>
      </c>
    </row>
    <row r="14" spans="1:13" ht="24.95" customHeight="1" x14ac:dyDescent="0.25">
      <c r="A14" s="41" t="s">
        <v>64</v>
      </c>
      <c r="B14" s="116">
        <f>+'Таблица №3-ПОД'!B14/'Таблица №3-ПОД'!B$15*100</f>
        <v>0.23753705702129771</v>
      </c>
      <c r="C14" s="116">
        <f>+'Таблица №3-ПОД'!C14/'Таблица №3-ПОД'!C$15*100</f>
        <v>0.37670604877793207</v>
      </c>
      <c r="D14" s="116">
        <f>+'Таблица №3-ПОД'!D14/'Таблица №3-ПОД'!D$15*100</f>
        <v>0.76898429990387696</v>
      </c>
      <c r="E14" s="116">
        <f>+'Таблица №3-ПОД'!E14/'Таблица №3-ПОД'!E$15*100</f>
        <v>1.4078558355624384</v>
      </c>
      <c r="F14" s="116">
        <f>+'Таблица №3-ПОД'!F14/'Таблица №3-ПОД'!F$15*100</f>
        <v>0.9190120620333142</v>
      </c>
      <c r="G14" s="116">
        <f>+'Таблица №3-ПОД'!G14/'Таблица №3-ПОД'!G$15*100</f>
        <v>1.0670042499321819</v>
      </c>
      <c r="H14" s="117" t="s">
        <v>90</v>
      </c>
      <c r="I14" s="117" t="s">
        <v>90</v>
      </c>
      <c r="J14" s="116">
        <f>+'Таблица №3-ПОД'!J14/'Таблица №3-ПОД'!J$15*100</f>
        <v>0</v>
      </c>
      <c r="K14" s="116">
        <f>+'Таблица №3-ПОД'!K14/'Таблица №3-ПОД'!K$15*100</f>
        <v>0</v>
      </c>
      <c r="L14" s="116">
        <f>+'Таблица №3-ПОД'!L14/'Таблица №3-ПОД'!L$15*100</f>
        <v>0</v>
      </c>
      <c r="M14" s="116">
        <f>+'Таблица №3-ПОД'!M14/'Таблица №3-ПОД'!M$15*100</f>
        <v>0</v>
      </c>
    </row>
    <row r="15" spans="1:13" ht="24.95" customHeight="1" x14ac:dyDescent="0.25">
      <c r="A15" s="41" t="s">
        <v>19</v>
      </c>
      <c r="B15" s="116">
        <f>+SUM(B5:B14)</f>
        <v>99.999999999999986</v>
      </c>
      <c r="C15" s="116">
        <f t="shared" ref="C15:M15" si="0">+SUM(C5:C14)</f>
        <v>99.999999999999986</v>
      </c>
      <c r="D15" s="116">
        <f t="shared" si="0"/>
        <v>100.00000000000001</v>
      </c>
      <c r="E15" s="116">
        <f t="shared" si="0"/>
        <v>100.00000000000001</v>
      </c>
      <c r="F15" s="116">
        <f t="shared" si="0"/>
        <v>100</v>
      </c>
      <c r="G15" s="116">
        <f t="shared" si="0"/>
        <v>100.00000000000001</v>
      </c>
      <c r="H15" s="116">
        <f t="shared" si="0"/>
        <v>100</v>
      </c>
      <c r="I15" s="116">
        <f t="shared" si="0"/>
        <v>100</v>
      </c>
      <c r="J15" s="116">
        <f t="shared" si="0"/>
        <v>100</v>
      </c>
      <c r="K15" s="116">
        <f t="shared" si="0"/>
        <v>99.999999999999986</v>
      </c>
      <c r="L15" s="116">
        <f t="shared" si="0"/>
        <v>100</v>
      </c>
      <c r="M15" s="116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sqref="A1:AU1"/>
    </sheetView>
  </sheetViews>
  <sheetFormatPr defaultColWidth="9.140625" defaultRowHeight="15" x14ac:dyDescent="0.2"/>
  <cols>
    <col min="1" max="1" width="48.140625" style="52" customWidth="1"/>
    <col min="2" max="2" width="8" style="52" customWidth="1"/>
    <col min="3" max="4" width="6.7109375" style="52" customWidth="1"/>
    <col min="5" max="5" width="8.140625" style="52" customWidth="1"/>
    <col min="6" max="6" width="7.85546875" style="52" customWidth="1"/>
    <col min="7" max="8" width="6.7109375" style="52" customWidth="1"/>
    <col min="9" max="9" width="8.140625" style="52" customWidth="1"/>
    <col min="10" max="10" width="7.85546875" style="52" customWidth="1"/>
    <col min="11" max="12" width="6.7109375" style="52" customWidth="1"/>
    <col min="13" max="13" width="6.85546875" style="52" customWidth="1"/>
    <col min="14" max="14" width="8.140625" style="52" customWidth="1"/>
    <col min="15" max="15" width="9.28515625" style="52" bestFit="1" customWidth="1"/>
    <col min="16" max="17" width="6.7109375" style="52" customWidth="1"/>
    <col min="18" max="18" width="8.140625" style="52" customWidth="1"/>
    <col min="19" max="19" width="7.7109375" style="52" customWidth="1"/>
    <col min="20" max="21" width="6.7109375" style="52" customWidth="1"/>
    <col min="22" max="22" width="8.140625" style="52" customWidth="1"/>
    <col min="23" max="23" width="12.5703125" style="52" customWidth="1"/>
    <col min="24" max="25" width="6.7109375" style="52" customWidth="1"/>
    <col min="26" max="26" width="8.140625" style="52" customWidth="1"/>
    <col min="27" max="29" width="6.7109375" style="52" customWidth="1"/>
    <col min="30" max="30" width="8.140625" style="52" customWidth="1"/>
    <col min="31" max="33" width="6.7109375" style="52" customWidth="1"/>
    <col min="34" max="34" width="8.140625" style="52" customWidth="1"/>
    <col min="35" max="37" width="6.7109375" style="52" customWidth="1"/>
    <col min="38" max="38" width="8.140625" style="52" customWidth="1"/>
    <col min="39" max="39" width="9.5703125" style="52" bestFit="1" customWidth="1"/>
    <col min="40" max="42" width="8.140625" style="52" customWidth="1"/>
    <col min="43" max="43" width="13.42578125" style="52" customWidth="1"/>
    <col min="44" max="44" width="9.28515625" style="52" bestFit="1" customWidth="1"/>
    <col min="45" max="45" width="12.28515625" style="52" bestFit="1" customWidth="1"/>
    <col min="46" max="46" width="9.28515625" style="52" bestFit="1" customWidth="1"/>
    <col min="47" max="47" width="9.7109375" style="52" bestFit="1" customWidth="1"/>
    <col min="48" max="16384" width="9.140625" style="52"/>
  </cols>
  <sheetData>
    <row r="1" spans="1:242" ht="23.25" customHeight="1" x14ac:dyDescent="0.3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</row>
    <row r="2" spans="1:242" ht="15" customHeight="1" x14ac:dyDescent="0.25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U2" s="88" t="s">
        <v>11</v>
      </c>
    </row>
    <row r="3" spans="1:242" s="53" customFormat="1" ht="59.25" customHeight="1" x14ac:dyDescent="0.2">
      <c r="A3" s="157" t="s">
        <v>62</v>
      </c>
      <c r="B3" s="142" t="s">
        <v>3</v>
      </c>
      <c r="C3" s="159"/>
      <c r="D3" s="159"/>
      <c r="E3" s="160"/>
      <c r="F3" s="142" t="s">
        <v>27</v>
      </c>
      <c r="G3" s="156"/>
      <c r="H3" s="156"/>
      <c r="I3" s="161"/>
      <c r="J3" s="142" t="s">
        <v>68</v>
      </c>
      <c r="K3" s="156"/>
      <c r="L3" s="156"/>
      <c r="M3" s="156"/>
      <c r="N3" s="143"/>
      <c r="O3" s="142" t="s">
        <v>5</v>
      </c>
      <c r="P3" s="156"/>
      <c r="Q3" s="156"/>
      <c r="R3" s="162"/>
      <c r="S3" s="142" t="s">
        <v>65</v>
      </c>
      <c r="T3" s="156"/>
      <c r="U3" s="156"/>
      <c r="V3" s="163"/>
      <c r="W3" s="142" t="s">
        <v>110</v>
      </c>
      <c r="X3" s="156"/>
      <c r="Y3" s="156"/>
      <c r="Z3" s="210"/>
      <c r="AA3" s="142" t="s">
        <v>104</v>
      </c>
      <c r="AB3" s="156"/>
      <c r="AC3" s="156"/>
      <c r="AD3" s="164"/>
      <c r="AE3" s="142" t="s">
        <v>6</v>
      </c>
      <c r="AF3" s="156"/>
      <c r="AG3" s="156"/>
      <c r="AH3" s="143"/>
      <c r="AI3" s="142" t="s">
        <v>47</v>
      </c>
      <c r="AJ3" s="156"/>
      <c r="AK3" s="156"/>
      <c r="AL3" s="143"/>
      <c r="AM3" s="142" t="s">
        <v>85</v>
      </c>
      <c r="AN3" s="156"/>
      <c r="AO3" s="156"/>
      <c r="AP3" s="156"/>
      <c r="AQ3" s="142" t="s">
        <v>23</v>
      </c>
      <c r="AR3" s="156"/>
      <c r="AS3" s="156"/>
      <c r="AT3" s="156"/>
      <c r="AU3" s="143"/>
    </row>
    <row r="4" spans="1:242" s="100" customFormat="1" ht="31.5" x14ac:dyDescent="0.2">
      <c r="A4" s="158"/>
      <c r="B4" s="98" t="s">
        <v>21</v>
      </c>
      <c r="C4" s="98" t="s">
        <v>22</v>
      </c>
      <c r="D4" s="98" t="s">
        <v>15</v>
      </c>
      <c r="E4" s="98" t="s">
        <v>84</v>
      </c>
      <c r="F4" s="98" t="s">
        <v>21</v>
      </c>
      <c r="G4" s="98" t="s">
        <v>22</v>
      </c>
      <c r="H4" s="98" t="s">
        <v>15</v>
      </c>
      <c r="I4" s="98" t="s">
        <v>84</v>
      </c>
      <c r="J4" s="98" t="s">
        <v>21</v>
      </c>
      <c r="K4" s="98" t="s">
        <v>22</v>
      </c>
      <c r="L4" s="98" t="s">
        <v>15</v>
      </c>
      <c r="M4" s="98" t="s">
        <v>87</v>
      </c>
      <c r="N4" s="98" t="s">
        <v>84</v>
      </c>
      <c r="O4" s="98" t="s">
        <v>21</v>
      </c>
      <c r="P4" s="98" t="s">
        <v>22</v>
      </c>
      <c r="Q4" s="98" t="s">
        <v>15</v>
      </c>
      <c r="R4" s="98" t="s">
        <v>84</v>
      </c>
      <c r="S4" s="98" t="s">
        <v>21</v>
      </c>
      <c r="T4" s="98" t="s">
        <v>22</v>
      </c>
      <c r="U4" s="98" t="s">
        <v>15</v>
      </c>
      <c r="V4" s="98" t="s">
        <v>84</v>
      </c>
      <c r="W4" s="98" t="s">
        <v>21</v>
      </c>
      <c r="X4" s="98" t="s">
        <v>22</v>
      </c>
      <c r="Y4" s="98" t="s">
        <v>15</v>
      </c>
      <c r="Z4" s="98" t="s">
        <v>84</v>
      </c>
      <c r="AA4" s="98" t="s">
        <v>21</v>
      </c>
      <c r="AB4" s="98" t="s">
        <v>22</v>
      </c>
      <c r="AC4" s="98" t="s">
        <v>15</v>
      </c>
      <c r="AD4" s="98" t="s">
        <v>84</v>
      </c>
      <c r="AE4" s="98" t="s">
        <v>21</v>
      </c>
      <c r="AF4" s="98" t="s">
        <v>22</v>
      </c>
      <c r="AG4" s="98" t="s">
        <v>15</v>
      </c>
      <c r="AH4" s="98" t="s">
        <v>84</v>
      </c>
      <c r="AI4" s="98" t="s">
        <v>21</v>
      </c>
      <c r="AJ4" s="98" t="s">
        <v>22</v>
      </c>
      <c r="AK4" s="98" t="s">
        <v>15</v>
      </c>
      <c r="AL4" s="98" t="s">
        <v>84</v>
      </c>
      <c r="AM4" s="101" t="s">
        <v>21</v>
      </c>
      <c r="AN4" s="101" t="s">
        <v>22</v>
      </c>
      <c r="AO4" s="101" t="s">
        <v>15</v>
      </c>
      <c r="AP4" s="104" t="s">
        <v>84</v>
      </c>
      <c r="AQ4" s="98" t="s">
        <v>21</v>
      </c>
      <c r="AR4" s="98" t="s">
        <v>22</v>
      </c>
      <c r="AS4" s="98" t="s">
        <v>15</v>
      </c>
      <c r="AT4" s="98" t="s">
        <v>36</v>
      </c>
      <c r="AU4" s="98" t="s">
        <v>84</v>
      </c>
    </row>
    <row r="5" spans="1:242" s="56" customFormat="1" ht="39.75" customHeight="1" x14ac:dyDescent="0.3">
      <c r="A5" s="105" t="s">
        <v>28</v>
      </c>
      <c r="B5" s="118">
        <v>18167</v>
      </c>
      <c r="C5" s="118">
        <v>1167</v>
      </c>
      <c r="D5" s="118">
        <v>221</v>
      </c>
      <c r="E5" s="118"/>
      <c r="F5" s="118">
        <v>5927</v>
      </c>
      <c r="G5" s="118">
        <v>645</v>
      </c>
      <c r="H5" s="118">
        <v>81</v>
      </c>
      <c r="I5" s="118"/>
      <c r="J5" s="118">
        <v>15673</v>
      </c>
      <c r="K5" s="118">
        <v>912</v>
      </c>
      <c r="L5" s="118">
        <v>377</v>
      </c>
      <c r="M5" s="118">
        <v>5</v>
      </c>
      <c r="N5" s="118"/>
      <c r="O5" s="118">
        <v>13383</v>
      </c>
      <c r="P5" s="118">
        <v>771</v>
      </c>
      <c r="Q5" s="118">
        <v>761</v>
      </c>
      <c r="R5" s="118"/>
      <c r="S5" s="118">
        <v>8434</v>
      </c>
      <c r="T5" s="118">
        <v>337</v>
      </c>
      <c r="U5" s="118">
        <v>354</v>
      </c>
      <c r="V5" s="118"/>
      <c r="W5" s="118">
        <v>6038</v>
      </c>
      <c r="X5" s="118">
        <v>495</v>
      </c>
      <c r="Y5" s="118">
        <v>127</v>
      </c>
      <c r="Z5" s="118"/>
      <c r="AA5" s="118">
        <v>2341</v>
      </c>
      <c r="AB5" s="118">
        <v>182</v>
      </c>
      <c r="AC5" s="118">
        <v>24</v>
      </c>
      <c r="AD5" s="118"/>
      <c r="AE5" s="118">
        <v>1363</v>
      </c>
      <c r="AF5" s="118">
        <v>310</v>
      </c>
      <c r="AG5" s="118">
        <v>38</v>
      </c>
      <c r="AH5" s="118"/>
      <c r="AI5" s="118">
        <v>1032</v>
      </c>
      <c r="AJ5" s="118">
        <v>132</v>
      </c>
      <c r="AK5" s="118">
        <v>2</v>
      </c>
      <c r="AL5" s="118"/>
      <c r="AM5" s="118">
        <v>394</v>
      </c>
      <c r="AN5" s="118">
        <v>132</v>
      </c>
      <c r="AO5" s="118">
        <v>81</v>
      </c>
      <c r="AP5" s="118"/>
      <c r="AQ5" s="118">
        <f>B5+F5+J5+O5+S5+W5+AA5+AE5+AI5+AM5</f>
        <v>72752</v>
      </c>
      <c r="AR5" s="118">
        <f t="shared" ref="AR5:AS7" si="0">C5+G5+K5+P5+T5+X5+AB5+AF5+AJ5+AN5</f>
        <v>5083</v>
      </c>
      <c r="AS5" s="118">
        <f t="shared" si="0"/>
        <v>2066</v>
      </c>
      <c r="AT5" s="118">
        <f>M5</f>
        <v>5</v>
      </c>
      <c r="AU5" s="118">
        <f>AP5+E5+I5+N5+R5+V5+Z5+AD5+AH5+AL5</f>
        <v>0</v>
      </c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</row>
    <row r="6" spans="1:242" s="56" customFormat="1" ht="39.75" customHeight="1" x14ac:dyDescent="0.3">
      <c r="A6" s="105" t="s">
        <v>29</v>
      </c>
      <c r="B6" s="118">
        <v>29987</v>
      </c>
      <c r="C6" s="118">
        <v>2187</v>
      </c>
      <c r="D6" s="118">
        <v>1091</v>
      </c>
      <c r="E6" s="118">
        <v>173</v>
      </c>
      <c r="F6" s="118">
        <v>10053</v>
      </c>
      <c r="G6" s="118">
        <v>1252</v>
      </c>
      <c r="H6" s="118">
        <v>163</v>
      </c>
      <c r="I6" s="118">
        <v>51</v>
      </c>
      <c r="J6" s="118">
        <v>24650</v>
      </c>
      <c r="K6" s="118">
        <v>1781</v>
      </c>
      <c r="L6" s="118">
        <v>474</v>
      </c>
      <c r="M6" s="118">
        <v>110</v>
      </c>
      <c r="N6" s="118">
        <v>36</v>
      </c>
      <c r="O6" s="118">
        <v>22690</v>
      </c>
      <c r="P6" s="118">
        <v>1528</v>
      </c>
      <c r="Q6" s="118">
        <v>4472</v>
      </c>
      <c r="R6" s="118">
        <v>100</v>
      </c>
      <c r="S6" s="118">
        <v>14171</v>
      </c>
      <c r="T6" s="118">
        <v>613</v>
      </c>
      <c r="U6" s="118">
        <v>1828</v>
      </c>
      <c r="V6" s="118">
        <v>47</v>
      </c>
      <c r="W6" s="118">
        <v>10490</v>
      </c>
      <c r="X6" s="118">
        <v>877</v>
      </c>
      <c r="Y6" s="118">
        <v>499</v>
      </c>
      <c r="Z6" s="118">
        <v>49</v>
      </c>
      <c r="AA6" s="118">
        <v>2887</v>
      </c>
      <c r="AB6" s="118">
        <v>241</v>
      </c>
      <c r="AC6" s="118">
        <v>148</v>
      </c>
      <c r="AD6" s="118">
        <v>2</v>
      </c>
      <c r="AE6" s="118">
        <v>1667</v>
      </c>
      <c r="AF6" s="118">
        <v>426</v>
      </c>
      <c r="AG6" s="118">
        <v>154</v>
      </c>
      <c r="AH6" s="118">
        <v>0</v>
      </c>
      <c r="AI6" s="118">
        <v>1193</v>
      </c>
      <c r="AJ6" s="118">
        <v>150</v>
      </c>
      <c r="AK6" s="118">
        <v>6</v>
      </c>
      <c r="AL6" s="118">
        <v>1</v>
      </c>
      <c r="AM6" s="118">
        <v>325</v>
      </c>
      <c r="AN6" s="118">
        <v>68</v>
      </c>
      <c r="AO6" s="118">
        <v>23</v>
      </c>
      <c r="AP6" s="118">
        <v>0</v>
      </c>
      <c r="AQ6" s="118">
        <f>B6+F6+J6+O6+S6+W6+AA6+AE6+AI6+AM6</f>
        <v>118113</v>
      </c>
      <c r="AR6" s="118">
        <f t="shared" si="0"/>
        <v>9123</v>
      </c>
      <c r="AS6" s="118">
        <f t="shared" si="0"/>
        <v>8858</v>
      </c>
      <c r="AT6" s="118">
        <f>M6</f>
        <v>110</v>
      </c>
      <c r="AU6" s="118">
        <f>AP6+E6+I6+N6+R6+V6+Z6+AD6+AH6+AL6</f>
        <v>459</v>
      </c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</row>
    <row r="7" spans="1:242" ht="37.5" customHeight="1" x14ac:dyDescent="0.2">
      <c r="A7" s="105" t="s">
        <v>48</v>
      </c>
      <c r="B7" s="118">
        <v>0</v>
      </c>
      <c r="C7" s="118">
        <v>0</v>
      </c>
      <c r="D7" s="118">
        <v>16</v>
      </c>
      <c r="E7" s="118"/>
      <c r="F7" s="118">
        <v>0</v>
      </c>
      <c r="G7" s="118">
        <v>0</v>
      </c>
      <c r="H7" s="118">
        <v>4</v>
      </c>
      <c r="I7" s="118"/>
      <c r="J7" s="118">
        <v>0</v>
      </c>
      <c r="K7" s="118">
        <v>0</v>
      </c>
      <c r="L7" s="118">
        <v>34</v>
      </c>
      <c r="M7" s="118">
        <v>1</v>
      </c>
      <c r="N7" s="118"/>
      <c r="O7" s="118">
        <v>0</v>
      </c>
      <c r="P7" s="118">
        <v>0</v>
      </c>
      <c r="Q7" s="118">
        <v>49</v>
      </c>
      <c r="R7" s="118"/>
      <c r="S7" s="118">
        <v>0</v>
      </c>
      <c r="T7" s="118">
        <v>0</v>
      </c>
      <c r="U7" s="118">
        <v>7</v>
      </c>
      <c r="V7" s="118"/>
      <c r="W7" s="118">
        <v>0</v>
      </c>
      <c r="X7" s="118">
        <v>0</v>
      </c>
      <c r="Y7" s="118">
        <v>8</v>
      </c>
      <c r="Z7" s="118"/>
      <c r="AA7" s="118">
        <v>0</v>
      </c>
      <c r="AB7" s="118">
        <v>0</v>
      </c>
      <c r="AC7" s="118">
        <v>1</v>
      </c>
      <c r="AD7" s="118"/>
      <c r="AE7" s="118">
        <v>0</v>
      </c>
      <c r="AF7" s="118">
        <v>0</v>
      </c>
      <c r="AG7" s="118">
        <v>2</v>
      </c>
      <c r="AH7" s="118"/>
      <c r="AI7" s="118">
        <v>0</v>
      </c>
      <c r="AJ7" s="118">
        <v>0</v>
      </c>
      <c r="AK7" s="118">
        <v>0</v>
      </c>
      <c r="AL7" s="118"/>
      <c r="AM7" s="118">
        <v>0</v>
      </c>
      <c r="AN7" s="118">
        <v>0</v>
      </c>
      <c r="AO7" s="118">
        <v>14</v>
      </c>
      <c r="AP7" s="118"/>
      <c r="AQ7" s="118">
        <f t="shared" ref="AQ7" si="1">B7+F7+J7+O7+S7+W7+AA7+AE7+AI7+AM7</f>
        <v>0</v>
      </c>
      <c r="AR7" s="118">
        <f t="shared" si="0"/>
        <v>0</v>
      </c>
      <c r="AS7" s="118">
        <f t="shared" si="0"/>
        <v>135</v>
      </c>
      <c r="AT7" s="118">
        <f>M7</f>
        <v>1</v>
      </c>
      <c r="AU7" s="118">
        <f>AP7+E7+I7+N7+R7+V7+Z7+AD7+AH7+AL7</f>
        <v>0</v>
      </c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  <c r="GM7" s="57"/>
      <c r="GN7" s="57"/>
      <c r="GO7" s="57"/>
      <c r="GP7" s="57"/>
      <c r="GQ7" s="57"/>
      <c r="GR7" s="57"/>
      <c r="GS7" s="57"/>
      <c r="GT7" s="57"/>
      <c r="GU7" s="57"/>
      <c r="GV7" s="57"/>
      <c r="GW7" s="57"/>
      <c r="GX7" s="57"/>
      <c r="GY7" s="57"/>
      <c r="GZ7" s="57"/>
      <c r="HA7" s="57"/>
      <c r="HB7" s="57"/>
      <c r="HC7" s="57"/>
      <c r="HD7" s="57"/>
      <c r="HE7" s="57"/>
      <c r="HF7" s="57"/>
      <c r="HG7" s="57"/>
      <c r="HH7" s="57"/>
      <c r="HI7" s="57"/>
      <c r="HJ7" s="57"/>
      <c r="HK7" s="57"/>
      <c r="HL7" s="57"/>
      <c r="HM7" s="57"/>
      <c r="HN7" s="57"/>
      <c r="HO7" s="57"/>
      <c r="HP7" s="57"/>
      <c r="HQ7" s="57"/>
      <c r="HR7" s="57"/>
      <c r="HS7" s="57"/>
      <c r="HT7" s="57"/>
      <c r="HU7" s="57"/>
      <c r="HV7" s="57"/>
      <c r="HW7" s="57"/>
      <c r="HX7" s="57"/>
      <c r="HY7" s="57"/>
      <c r="HZ7" s="57"/>
      <c r="IA7" s="57"/>
      <c r="IB7" s="57"/>
      <c r="IC7" s="57"/>
      <c r="ID7" s="57"/>
      <c r="IE7" s="57"/>
      <c r="IF7" s="57"/>
      <c r="IG7" s="57"/>
      <c r="IH7" s="57"/>
    </row>
    <row r="8" spans="1:242" s="56" customFormat="1" ht="43.5" customHeight="1" x14ac:dyDescent="0.3">
      <c r="A8" s="105" t="s">
        <v>31</v>
      </c>
      <c r="B8" s="118">
        <f>+SUM(B5:B7)</f>
        <v>48154</v>
      </c>
      <c r="C8" s="118">
        <f t="shared" ref="C8:AU8" si="2">+SUM(C5:C7)</f>
        <v>3354</v>
      </c>
      <c r="D8" s="118">
        <f t="shared" si="2"/>
        <v>1328</v>
      </c>
      <c r="E8" s="118">
        <f t="shared" si="2"/>
        <v>173</v>
      </c>
      <c r="F8" s="118">
        <f t="shared" si="2"/>
        <v>15980</v>
      </c>
      <c r="G8" s="118">
        <f t="shared" si="2"/>
        <v>1897</v>
      </c>
      <c r="H8" s="118">
        <f t="shared" si="2"/>
        <v>248</v>
      </c>
      <c r="I8" s="118">
        <f t="shared" si="2"/>
        <v>51</v>
      </c>
      <c r="J8" s="118">
        <f t="shared" si="2"/>
        <v>40323</v>
      </c>
      <c r="K8" s="118">
        <f t="shared" si="2"/>
        <v>2693</v>
      </c>
      <c r="L8" s="118">
        <f t="shared" si="2"/>
        <v>885</v>
      </c>
      <c r="M8" s="118">
        <f t="shared" si="2"/>
        <v>116</v>
      </c>
      <c r="N8" s="118">
        <f t="shared" si="2"/>
        <v>36</v>
      </c>
      <c r="O8" s="118">
        <f t="shared" si="2"/>
        <v>36073</v>
      </c>
      <c r="P8" s="118">
        <f t="shared" si="2"/>
        <v>2299</v>
      </c>
      <c r="Q8" s="118">
        <f t="shared" si="2"/>
        <v>5282</v>
      </c>
      <c r="R8" s="118">
        <f t="shared" si="2"/>
        <v>100</v>
      </c>
      <c r="S8" s="118">
        <f t="shared" si="2"/>
        <v>22605</v>
      </c>
      <c r="T8" s="118">
        <f t="shared" si="2"/>
        <v>950</v>
      </c>
      <c r="U8" s="118">
        <f t="shared" si="2"/>
        <v>2189</v>
      </c>
      <c r="V8" s="118">
        <f t="shared" si="2"/>
        <v>47</v>
      </c>
      <c r="W8" s="118">
        <f t="shared" si="2"/>
        <v>16528</v>
      </c>
      <c r="X8" s="118">
        <f t="shared" si="2"/>
        <v>1372</v>
      </c>
      <c r="Y8" s="118">
        <f t="shared" si="2"/>
        <v>634</v>
      </c>
      <c r="Z8" s="118">
        <f t="shared" si="2"/>
        <v>49</v>
      </c>
      <c r="AA8" s="118">
        <f t="shared" si="2"/>
        <v>5228</v>
      </c>
      <c r="AB8" s="118">
        <f t="shared" si="2"/>
        <v>423</v>
      </c>
      <c r="AC8" s="118">
        <f t="shared" si="2"/>
        <v>173</v>
      </c>
      <c r="AD8" s="118">
        <f t="shared" si="2"/>
        <v>2</v>
      </c>
      <c r="AE8" s="118">
        <f t="shared" si="2"/>
        <v>3030</v>
      </c>
      <c r="AF8" s="118">
        <f t="shared" si="2"/>
        <v>736</v>
      </c>
      <c r="AG8" s="118">
        <f t="shared" si="2"/>
        <v>194</v>
      </c>
      <c r="AH8" s="118">
        <f t="shared" si="2"/>
        <v>0</v>
      </c>
      <c r="AI8" s="118">
        <f t="shared" si="2"/>
        <v>2225</v>
      </c>
      <c r="AJ8" s="118">
        <f t="shared" si="2"/>
        <v>282</v>
      </c>
      <c r="AK8" s="118">
        <f t="shared" si="2"/>
        <v>8</v>
      </c>
      <c r="AL8" s="118">
        <f t="shared" si="2"/>
        <v>1</v>
      </c>
      <c r="AM8" s="118">
        <f t="shared" si="2"/>
        <v>719</v>
      </c>
      <c r="AN8" s="118">
        <f t="shared" si="2"/>
        <v>200</v>
      </c>
      <c r="AO8" s="118">
        <f t="shared" si="2"/>
        <v>118</v>
      </c>
      <c r="AP8" s="118">
        <f t="shared" si="2"/>
        <v>0</v>
      </c>
      <c r="AQ8" s="118">
        <f t="shared" si="2"/>
        <v>190865</v>
      </c>
      <c r="AR8" s="118">
        <f t="shared" si="2"/>
        <v>14206</v>
      </c>
      <c r="AS8" s="118">
        <f t="shared" si="2"/>
        <v>11059</v>
      </c>
      <c r="AT8" s="118">
        <f t="shared" si="2"/>
        <v>116</v>
      </c>
      <c r="AU8" s="118">
        <f t="shared" si="2"/>
        <v>459</v>
      </c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</row>
    <row r="9" spans="1:242" s="58" customFormat="1" ht="15" customHeight="1" x14ac:dyDescent="0.2"/>
    <row r="10" spans="1:242" x14ac:dyDescent="0.2">
      <c r="AR10" s="106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52" customWidth="1"/>
    <col min="2" max="10" width="8" style="52" customWidth="1"/>
    <col min="11" max="11" width="9.5703125" style="52" bestFit="1" customWidth="1"/>
    <col min="12" max="19" width="8" style="52" customWidth="1"/>
    <col min="20" max="20" width="8.28515625" style="52" customWidth="1"/>
    <col min="21" max="22" width="8" style="52" customWidth="1"/>
    <col min="23" max="23" width="8.5703125" style="52" customWidth="1"/>
    <col min="24" max="24" width="8" style="52" customWidth="1"/>
    <col min="25" max="25" width="9.5703125" style="52" bestFit="1" customWidth="1"/>
    <col min="26" max="33" width="8" style="52" customWidth="1"/>
    <col min="34" max="34" width="11.140625" style="52" customWidth="1"/>
    <col min="35" max="35" width="8" style="52" customWidth="1"/>
    <col min="36" max="36" width="9.5703125" style="52" bestFit="1" customWidth="1"/>
    <col min="37" max="16384" width="9.140625" style="52"/>
  </cols>
  <sheetData>
    <row r="1" spans="1:36" ht="23.25" customHeight="1" x14ac:dyDescent="0.3">
      <c r="A1" s="132" t="s">
        <v>97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</row>
    <row r="2" spans="1:36" ht="15" customHeight="1" x14ac:dyDescent="0.25">
      <c r="A2" s="165" t="s">
        <v>20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</row>
    <row r="3" spans="1:36" s="53" customFormat="1" ht="45" customHeight="1" x14ac:dyDescent="0.2">
      <c r="A3" s="157" t="s">
        <v>57</v>
      </c>
      <c r="B3" s="137" t="s">
        <v>3</v>
      </c>
      <c r="C3" s="137"/>
      <c r="D3" s="166"/>
      <c r="E3" s="137" t="s">
        <v>32</v>
      </c>
      <c r="F3" s="137"/>
      <c r="G3" s="166"/>
      <c r="H3" s="142" t="s">
        <v>69</v>
      </c>
      <c r="I3" s="156"/>
      <c r="J3" s="156"/>
      <c r="K3" s="143"/>
      <c r="L3" s="137" t="s">
        <v>5</v>
      </c>
      <c r="M3" s="137"/>
      <c r="N3" s="167"/>
      <c r="O3" s="142" t="s">
        <v>65</v>
      </c>
      <c r="P3" s="156"/>
      <c r="Q3" s="163"/>
      <c r="R3" s="137" t="s">
        <v>111</v>
      </c>
      <c r="S3" s="137"/>
      <c r="T3" s="211"/>
      <c r="U3" s="137" t="s">
        <v>18</v>
      </c>
      <c r="V3" s="137"/>
      <c r="W3" s="167"/>
      <c r="X3" s="142" t="s">
        <v>6</v>
      </c>
      <c r="Y3" s="156"/>
      <c r="Z3" s="143"/>
      <c r="AA3" s="142" t="s">
        <v>47</v>
      </c>
      <c r="AB3" s="156"/>
      <c r="AC3" s="143"/>
      <c r="AD3" s="142" t="s">
        <v>85</v>
      </c>
      <c r="AE3" s="156"/>
      <c r="AF3" s="156"/>
      <c r="AG3" s="142" t="s">
        <v>23</v>
      </c>
      <c r="AH3" s="156"/>
      <c r="AI3" s="156"/>
      <c r="AJ3" s="143"/>
    </row>
    <row r="4" spans="1:36" ht="24.75" customHeight="1" x14ac:dyDescent="0.25">
      <c r="A4" s="158"/>
      <c r="B4" s="54" t="s">
        <v>21</v>
      </c>
      <c r="C4" s="54" t="s">
        <v>22</v>
      </c>
      <c r="D4" s="54" t="s">
        <v>15</v>
      </c>
      <c r="E4" s="54" t="s">
        <v>21</v>
      </c>
      <c r="F4" s="54" t="s">
        <v>22</v>
      </c>
      <c r="G4" s="54" t="s">
        <v>15</v>
      </c>
      <c r="H4" s="54" t="s">
        <v>21</v>
      </c>
      <c r="I4" s="54" t="s">
        <v>22</v>
      </c>
      <c r="J4" s="54" t="s">
        <v>15</v>
      </c>
      <c r="K4" s="54" t="s">
        <v>36</v>
      </c>
      <c r="L4" s="54" t="s">
        <v>21</v>
      </c>
      <c r="M4" s="54" t="s">
        <v>22</v>
      </c>
      <c r="N4" s="54" t="s">
        <v>15</v>
      </c>
      <c r="O4" s="54" t="s">
        <v>21</v>
      </c>
      <c r="P4" s="54" t="s">
        <v>22</v>
      </c>
      <c r="Q4" s="54" t="s">
        <v>15</v>
      </c>
      <c r="R4" s="54" t="s">
        <v>21</v>
      </c>
      <c r="S4" s="54" t="s">
        <v>22</v>
      </c>
      <c r="T4" s="54" t="s">
        <v>15</v>
      </c>
      <c r="U4" s="54" t="s">
        <v>21</v>
      </c>
      <c r="V4" s="54" t="s">
        <v>22</v>
      </c>
      <c r="W4" s="54" t="s">
        <v>15</v>
      </c>
      <c r="X4" s="54" t="s">
        <v>21</v>
      </c>
      <c r="Y4" s="54" t="s">
        <v>22</v>
      </c>
      <c r="Z4" s="54" t="s">
        <v>15</v>
      </c>
      <c r="AA4" s="54" t="s">
        <v>21</v>
      </c>
      <c r="AB4" s="54" t="s">
        <v>22</v>
      </c>
      <c r="AC4" s="54" t="s">
        <v>15</v>
      </c>
      <c r="AD4" s="101" t="s">
        <v>21</v>
      </c>
      <c r="AE4" s="101" t="s">
        <v>22</v>
      </c>
      <c r="AF4" s="101" t="s">
        <v>15</v>
      </c>
      <c r="AG4" s="54" t="s">
        <v>21</v>
      </c>
      <c r="AH4" s="54" t="s">
        <v>22</v>
      </c>
      <c r="AI4" s="54" t="s">
        <v>15</v>
      </c>
      <c r="AJ4" s="54" t="s">
        <v>36</v>
      </c>
    </row>
    <row r="5" spans="1:36" s="34" customFormat="1" ht="39.950000000000003" customHeight="1" x14ac:dyDescent="0.3">
      <c r="A5" s="55" t="s">
        <v>28</v>
      </c>
      <c r="B5" s="119">
        <f>+'Таблица №4-ПОД'!B5/'Таблица №4-ПОД'!B$8*100</f>
        <v>37.726876271960791</v>
      </c>
      <c r="C5" s="119">
        <f>+'Таблица №4-ПОД'!C5/'Таблица №4-ПОД'!C$8*100</f>
        <v>34.794275491949911</v>
      </c>
      <c r="D5" s="119">
        <f>+'Таблица №4-ПОД'!D5/'Таблица №4-ПОД'!D$8*100</f>
        <v>16.641566265060241</v>
      </c>
      <c r="E5" s="119">
        <f>'Таблица №4-ПОД'!F5/'Таблица №4-ПОД'!F$8*100</f>
        <v>37.090112640801003</v>
      </c>
      <c r="F5" s="119">
        <f>'Таблица №4-ПОД'!G5/'Таблица №4-ПОД'!G$8*100</f>
        <v>34.001054296257252</v>
      </c>
      <c r="G5" s="119">
        <f>'Таблица №4-ПОД'!H5/'Таблица №4-ПОД'!H$8*100</f>
        <v>32.661290322580641</v>
      </c>
      <c r="H5" s="119">
        <f>+'Таблица №4-ПОД'!J5/'Таблица №4-ПОД'!J$8*100</f>
        <v>38.868635766188028</v>
      </c>
      <c r="I5" s="119">
        <f>+'Таблица №4-ПОД'!K5/'Таблица №4-ПОД'!K$8*100</f>
        <v>33.865577422948384</v>
      </c>
      <c r="J5" s="119">
        <f>+'Таблица №4-ПОД'!L5/'Таблица №4-ПОД'!L$8*100</f>
        <v>42.598870056497177</v>
      </c>
      <c r="K5" s="119">
        <f>+'Таблица №4-ПОД'!M5/'Таблица №4-ПОД'!M$8*100</f>
        <v>4.3103448275862073</v>
      </c>
      <c r="L5" s="119">
        <f>+'Таблица №4-ПОД'!O5/'Таблица №4-ПОД'!O$8*100</f>
        <v>37.09976991101378</v>
      </c>
      <c r="M5" s="119">
        <f>+'Таблица №4-ПОД'!P5/'Таблица №4-ПОД'!P$8*100</f>
        <v>33.536320139190948</v>
      </c>
      <c r="N5" s="119">
        <f>+'Таблица №4-ПОД'!Q5/'Таблица №4-ПОД'!Q$8*100</f>
        <v>14.407421431276033</v>
      </c>
      <c r="O5" s="119">
        <f>+'Таблица №4-ПОД'!S5/'Таблица №4-ПОД'!S$8*100</f>
        <v>37.310329573103296</v>
      </c>
      <c r="P5" s="119">
        <f>+'Таблица №4-ПОД'!T5/'Таблица №4-ПОД'!T$8*100</f>
        <v>35.473684210526315</v>
      </c>
      <c r="Q5" s="119">
        <f>+'Таблица №4-ПОД'!U5/'Таблица №4-ПОД'!U$8*100</f>
        <v>16.171767930561902</v>
      </c>
      <c r="R5" s="119">
        <f>+'Таблица №4-ПОД'!W5/'Таблица №4-ПОД'!W$8*100</f>
        <v>36.53194578896418</v>
      </c>
      <c r="S5" s="119">
        <f>+'Таблица №4-ПОД'!X5/'Таблица №4-ПОД'!X$8*100</f>
        <v>36.078717201166185</v>
      </c>
      <c r="T5" s="119">
        <f>+'Таблица №4-ПОД'!Y5/'Таблица №4-ПОД'!Y$8*100</f>
        <v>20.031545741324923</v>
      </c>
      <c r="U5" s="119">
        <f>+'Таблица №4-ПОД'!AA5/'Таблица №4-ПОД'!AA$8*100</f>
        <v>44.778117827084927</v>
      </c>
      <c r="V5" s="119">
        <f>+'Таблица №4-ПОД'!AB5/'Таблица №4-ПОД'!AB$8*100</f>
        <v>43.026004728132392</v>
      </c>
      <c r="W5" s="119">
        <f>+'Таблица №4-ПОД'!AC5/'Таблица №4-ПОД'!AC$8*100</f>
        <v>13.872832369942195</v>
      </c>
      <c r="X5" s="119">
        <f>+'Таблица №4-ПОД'!AE5/'Таблица №4-ПОД'!AE$8*100</f>
        <v>44.983498349834981</v>
      </c>
      <c r="Y5" s="119">
        <f>+'Таблица №4-ПОД'!AF5/'Таблица №4-ПОД'!AF$8*100</f>
        <v>42.119565217391305</v>
      </c>
      <c r="Z5" s="119">
        <f>+'Таблица №4-ПОД'!AG5/'Таблица №4-ПОД'!AG$8*100</f>
        <v>19.587628865979383</v>
      </c>
      <c r="AA5" s="119">
        <f>+'Таблица №4-ПОД'!AI5/'Таблица №4-ПОД'!AI$8*100</f>
        <v>46.382022471910112</v>
      </c>
      <c r="AB5" s="119">
        <f>+'Таблица №4-ПОД'!AJ5/'Таблица №4-ПОД'!AJ$8*100</f>
        <v>46.808510638297875</v>
      </c>
      <c r="AC5" s="119">
        <f>+'Таблица №4-ПОД'!AK5/'Таблица №4-ПОД'!AK$8*100</f>
        <v>25</v>
      </c>
      <c r="AD5" s="119">
        <f>+'Таблица №4-ПОД'!AM5/'Таблица №4-ПОД'!AM$8*100</f>
        <v>54.798331015299027</v>
      </c>
      <c r="AE5" s="119">
        <f>+'Таблица №4-ПОД'!AN5/'Таблица №4-ПОД'!AN$8*100</f>
        <v>66</v>
      </c>
      <c r="AF5" s="119">
        <f>+'Таблица №4-ПОД'!AO5/'Таблица №4-ПОД'!AO$8*100</f>
        <v>68.644067796610159</v>
      </c>
      <c r="AG5" s="119">
        <f>+'Таблица №4-ПОД'!AQ5/'Таблица №4-ПОД'!AQ$8*100</f>
        <v>38.116993686637151</v>
      </c>
      <c r="AH5" s="119">
        <f>+'Таблица №4-ПОД'!AR5/'Таблица №4-ПОД'!AR$8*100</f>
        <v>35.780656060819368</v>
      </c>
      <c r="AI5" s="119">
        <f>+'Таблица №4-ПОД'!AS5/'Таблица №4-ПОД'!AS$8*100</f>
        <v>18.681616782710915</v>
      </c>
      <c r="AJ5" s="119">
        <f>+'Таблица №4-ПОД'!AT5/'Таблица №4-ПОД'!AT$8*100</f>
        <v>4.3103448275862073</v>
      </c>
    </row>
    <row r="6" spans="1:36" s="34" customFormat="1" ht="39" customHeight="1" x14ac:dyDescent="0.3">
      <c r="A6" s="55" t="s">
        <v>29</v>
      </c>
      <c r="B6" s="119">
        <f>+'Таблица №4-ПОД'!B6/'Таблица №4-ПОД'!B$8*100</f>
        <v>62.273123728039202</v>
      </c>
      <c r="C6" s="119">
        <f>+'Таблица №4-ПОД'!C6/'Таблица №4-ПОД'!C$8*100</f>
        <v>65.205724508050082</v>
      </c>
      <c r="D6" s="119">
        <f>+'Таблица №4-ПОД'!D6/'Таблица №4-ПОД'!D$8*100</f>
        <v>82.153614457831324</v>
      </c>
      <c r="E6" s="119">
        <f>'Таблица №4-ПОД'!F6/'Таблица №4-ПОД'!F$8*100</f>
        <v>62.909887359199004</v>
      </c>
      <c r="F6" s="119">
        <f>'Таблица №4-ПОД'!G6/'Таблица №4-ПОД'!G$8*100</f>
        <v>65.998945703742748</v>
      </c>
      <c r="G6" s="119">
        <f>'Таблица №4-ПОД'!H6/'Таблица №4-ПОД'!H$8*100</f>
        <v>65.725806451612897</v>
      </c>
      <c r="H6" s="119">
        <f>+'Таблица №4-ПОД'!J6/'Таблица №4-ПОД'!J$8*100</f>
        <v>61.131364233811972</v>
      </c>
      <c r="I6" s="119">
        <f>+'Таблица №4-ПОД'!K6/'Таблица №4-ПОД'!K$8*100</f>
        <v>66.134422577051609</v>
      </c>
      <c r="J6" s="119">
        <f>+'Таблица №4-ПОД'!L6/'Таблица №4-ПОД'!L$8*100</f>
        <v>53.559322033898304</v>
      </c>
      <c r="K6" s="119">
        <f>+'Таблица №4-ПОД'!M6/'Таблица №4-ПОД'!M$8*100</f>
        <v>94.827586206896555</v>
      </c>
      <c r="L6" s="119">
        <f>+'Таблица №4-ПОД'!O6/'Таблица №4-ПОД'!O$8*100</f>
        <v>62.90023008898622</v>
      </c>
      <c r="M6" s="119">
        <f>+'Таблица №4-ПОД'!P6/'Таблица №4-ПОД'!P$8*100</f>
        <v>66.463679860809037</v>
      </c>
      <c r="N6" s="119">
        <f>+'Таблица №4-ПОД'!Q6/'Таблица №4-ПОД'!Q$8*100</f>
        <v>84.664899659219998</v>
      </c>
      <c r="O6" s="119">
        <f>+'Таблица №4-ПОД'!S6/'Таблица №4-ПОД'!S$8*100</f>
        <v>62.689670426896704</v>
      </c>
      <c r="P6" s="119">
        <f>+'Таблица №4-ПОД'!T6/'Таблица №4-ПОД'!T$8*100</f>
        <v>64.526315789473685</v>
      </c>
      <c r="Q6" s="119">
        <f>+'Таблица №4-ПОД'!U6/'Таблица №4-ПОД'!U$8*100</f>
        <v>83.508451347647323</v>
      </c>
      <c r="R6" s="119">
        <f>+'Таблица №4-ПОД'!W6/'Таблица №4-ПОД'!W$8*100</f>
        <v>63.46805421103582</v>
      </c>
      <c r="S6" s="119">
        <f>+'Таблица №4-ПОД'!X6/'Таблица №4-ПОД'!X$8*100</f>
        <v>63.921282798833822</v>
      </c>
      <c r="T6" s="119">
        <f>+'Таблица №4-ПОД'!Y6/'Таблица №4-ПОД'!Y$8*100</f>
        <v>78.706624605678229</v>
      </c>
      <c r="U6" s="119">
        <f>+'Таблица №4-ПОД'!AA6/'Таблица №4-ПОД'!AA$8*100</f>
        <v>55.221882172915073</v>
      </c>
      <c r="V6" s="119">
        <f>+'Таблица №4-ПОД'!AB6/'Таблица №4-ПОД'!AB$8*100</f>
        <v>56.973995271867615</v>
      </c>
      <c r="W6" s="119">
        <f>+'Таблица №4-ПОД'!AC6/'Таблица №4-ПОД'!AC$8*100</f>
        <v>85.549132947976886</v>
      </c>
      <c r="X6" s="119">
        <f>+'Таблица №4-ПОД'!AE6/'Таблица №4-ПОД'!AE$8*100</f>
        <v>55.016501650165019</v>
      </c>
      <c r="Y6" s="119">
        <f>+'Таблица №4-ПОД'!AF6/'Таблица №4-ПОД'!AF$8*100</f>
        <v>57.880434782608688</v>
      </c>
      <c r="Z6" s="119">
        <f>+'Таблица №4-ПОД'!AG6/'Таблица №4-ПОД'!AG$8*100</f>
        <v>79.381443298969074</v>
      </c>
      <c r="AA6" s="119">
        <f>+'Таблица №4-ПОД'!AI6/'Таблица №4-ПОД'!AI$8*100</f>
        <v>53.617977528089888</v>
      </c>
      <c r="AB6" s="119">
        <f>+'Таблица №4-ПОД'!AJ6/'Таблица №4-ПОД'!AJ$8*100</f>
        <v>53.191489361702125</v>
      </c>
      <c r="AC6" s="119">
        <f>+'Таблица №4-ПОД'!AK6/'Таблица №4-ПОД'!AK$8*100</f>
        <v>75</v>
      </c>
      <c r="AD6" s="119">
        <f>+'Таблица №4-ПОД'!AM6/'Таблица №4-ПОД'!AM$8*100</f>
        <v>45.201668984700973</v>
      </c>
      <c r="AE6" s="119">
        <f>+'Таблица №4-ПОД'!AN6/'Таблица №4-ПОД'!AN$8*100</f>
        <v>34</v>
      </c>
      <c r="AF6" s="119">
        <f>+'Таблица №4-ПОД'!AO6/'Таблица №4-ПОД'!AO$8*100</f>
        <v>19.491525423728813</v>
      </c>
      <c r="AG6" s="119">
        <f>+'Таблица №4-ПОД'!AQ6/'Таблица №4-ПОД'!AQ$8*100</f>
        <v>61.883006313362841</v>
      </c>
      <c r="AH6" s="119">
        <f>+'Таблица №4-ПОД'!AR6/'Таблица №4-ПОД'!AR$8*100</f>
        <v>64.219343939180632</v>
      </c>
      <c r="AI6" s="119">
        <f>+'Таблица №4-ПОД'!AS6/'Таблица №4-ПОД'!AS$8*100</f>
        <v>80.09765801609548</v>
      </c>
      <c r="AJ6" s="119">
        <f>+'Таблица №4-ПОД'!AT6/'Таблица №4-ПОД'!AT$8*100</f>
        <v>94.827586206896555</v>
      </c>
    </row>
    <row r="7" spans="1:36" ht="39.950000000000003" customHeight="1" x14ac:dyDescent="0.3">
      <c r="A7" s="55" t="s">
        <v>30</v>
      </c>
      <c r="B7" s="119">
        <f>+'Таблица №4-ПОД'!B7/'Таблица №4-ПОД'!B$8*100</f>
        <v>0</v>
      </c>
      <c r="C7" s="119">
        <f>+'Таблица №4-ПОД'!C7/'Таблица №4-ПОД'!C$8*100</f>
        <v>0</v>
      </c>
      <c r="D7" s="119">
        <f>+'Таблица №4-ПОД'!D7/'Таблица №4-ПОД'!D$8*100</f>
        <v>1.2048192771084338</v>
      </c>
      <c r="E7" s="119">
        <f>'Таблица №4-ПОД'!F7/'Таблица №4-ПОД'!F$8*100</f>
        <v>0</v>
      </c>
      <c r="F7" s="119">
        <f>'Таблица №4-ПОД'!G7/'Таблица №4-ПОД'!G$8*100</f>
        <v>0</v>
      </c>
      <c r="G7" s="119">
        <f>'Таблица №4-ПОД'!H7/'Таблица №4-ПОД'!H$8*100</f>
        <v>1.6129032258064515</v>
      </c>
      <c r="H7" s="119">
        <f>+'Таблица №4-ПОД'!J7/'Таблица №4-ПОД'!J$8*100</f>
        <v>0</v>
      </c>
      <c r="I7" s="119">
        <f>+'Таблица №4-ПОД'!K7/'Таблица №4-ПОД'!K$8*100</f>
        <v>0</v>
      </c>
      <c r="J7" s="119">
        <f>+'Таблица №4-ПОД'!L7/'Таблица №4-ПОД'!L$8*100</f>
        <v>3.8418079096045199</v>
      </c>
      <c r="K7" s="119">
        <f>+'Таблица №4-ПОД'!M7/'Таблица №4-ПОД'!M$8*100</f>
        <v>0.86206896551724133</v>
      </c>
      <c r="L7" s="119">
        <f>+'Таблица №4-ПОД'!O7/'Таблица №4-ПОД'!O$8*100</f>
        <v>0</v>
      </c>
      <c r="M7" s="119">
        <f>+'Таблица №4-ПОД'!P7/'Таблица №4-ПОД'!P$8*100</f>
        <v>0</v>
      </c>
      <c r="N7" s="119">
        <f>+'Таблица №4-ПОД'!Q7/'Таблица №4-ПОД'!Q$8*100</f>
        <v>0.9276789095039758</v>
      </c>
      <c r="O7" s="119">
        <f>+'Таблица №4-ПОД'!S7/'Таблица №4-ПОД'!S$8*100</f>
        <v>0</v>
      </c>
      <c r="P7" s="119">
        <f>+'Таблица №4-ПОД'!T7/'Таблица №4-ПОД'!T$8*100</f>
        <v>0</v>
      </c>
      <c r="Q7" s="119">
        <f>+'Таблица №4-ПОД'!U7/'Таблица №4-ПОД'!U$8*100</f>
        <v>0.31978072179077205</v>
      </c>
      <c r="R7" s="119">
        <f>+'Таблица №4-ПОД'!W7/'Таблица №4-ПОД'!W$8*100</f>
        <v>0</v>
      </c>
      <c r="S7" s="119">
        <f>+'Таблица №4-ПОД'!X7/'Таблица №4-ПОД'!X$8*100</f>
        <v>0</v>
      </c>
      <c r="T7" s="119">
        <f>+'Таблица №4-ПОД'!Y7/'Таблица №4-ПОД'!Y$8*100</f>
        <v>1.2618296529968454</v>
      </c>
      <c r="U7" s="119">
        <f>+'Таблица №4-ПОД'!AA7/'Таблица №4-ПОД'!AA$8*100</f>
        <v>0</v>
      </c>
      <c r="V7" s="119">
        <f>+'Таблица №4-ПОД'!AB7/'Таблица №4-ПОД'!AB$8*100</f>
        <v>0</v>
      </c>
      <c r="W7" s="119">
        <f>+'Таблица №4-ПОД'!AC7/'Таблица №4-ПОД'!AC$8*100</f>
        <v>0.57803468208092479</v>
      </c>
      <c r="X7" s="119">
        <f>+'Таблица №4-ПОД'!AE7/'Таблица №4-ПОД'!AE$8*100</f>
        <v>0</v>
      </c>
      <c r="Y7" s="119">
        <f>+'Таблица №4-ПОД'!AF7/'Таблица №4-ПОД'!AF$8*100</f>
        <v>0</v>
      </c>
      <c r="Z7" s="119">
        <f>+'Таблица №4-ПОД'!AG7/'Таблица №4-ПОД'!AG$8*100</f>
        <v>1.0309278350515463</v>
      </c>
      <c r="AA7" s="119">
        <f>+'Таблица №4-ПОД'!AI7/'Таблица №4-ПОД'!AI$8*100</f>
        <v>0</v>
      </c>
      <c r="AB7" s="119">
        <f>+'Таблица №4-ПОД'!AJ7/'Таблица №4-ПОД'!AJ$8*100</f>
        <v>0</v>
      </c>
      <c r="AC7" s="119">
        <f>+'Таблица №4-ПОД'!AK7/'Таблица №4-ПОД'!AK$8*100</f>
        <v>0</v>
      </c>
      <c r="AD7" s="119">
        <f>+'Таблица №4-ПОД'!AM7/'Таблица №4-ПОД'!AM$8*100</f>
        <v>0</v>
      </c>
      <c r="AE7" s="119">
        <f>+'Таблица №4-ПОД'!AN7/'Таблица №4-ПОД'!AN$8*100</f>
        <v>0</v>
      </c>
      <c r="AF7" s="119">
        <f>+'Таблица №4-ПОД'!AO7/'Таблица №4-ПОД'!AO$8*100</f>
        <v>11.864406779661017</v>
      </c>
      <c r="AG7" s="119">
        <f>+'Таблица №4-ПОД'!AQ7/'Таблица №4-ПОД'!AQ$8*100</f>
        <v>0</v>
      </c>
      <c r="AH7" s="119">
        <f>+'Таблица №4-ПОД'!AR7/'Таблица №4-ПОД'!AR$8*100</f>
        <v>0</v>
      </c>
      <c r="AI7" s="119">
        <f>+'Таблица №4-ПОД'!AS7/'Таблица №4-ПОД'!AS$8*100</f>
        <v>1.2207252011935981</v>
      </c>
      <c r="AJ7" s="119">
        <f>+'Таблица №4-ПОД'!AT7/'Таблица №4-ПОД'!AT$8*100</f>
        <v>0.86206896551724133</v>
      </c>
    </row>
    <row r="8" spans="1:36" s="34" customFormat="1" ht="39.950000000000003" customHeight="1" x14ac:dyDescent="0.3">
      <c r="A8" s="55" t="s">
        <v>31</v>
      </c>
      <c r="B8" s="119">
        <f t="shared" ref="B8:AI8" si="0">+SUM(B5:B7)</f>
        <v>100</v>
      </c>
      <c r="C8" s="119">
        <f t="shared" si="0"/>
        <v>100</v>
      </c>
      <c r="D8" s="119">
        <f t="shared" si="0"/>
        <v>99.999999999999986</v>
      </c>
      <c r="E8" s="119">
        <f t="shared" si="0"/>
        <v>100</v>
      </c>
      <c r="F8" s="119">
        <f t="shared" si="0"/>
        <v>100</v>
      </c>
      <c r="G8" s="119">
        <f t="shared" si="0"/>
        <v>99.999999999999986</v>
      </c>
      <c r="H8" s="119">
        <f t="shared" si="0"/>
        <v>100</v>
      </c>
      <c r="I8" s="119">
        <f t="shared" si="0"/>
        <v>100</v>
      </c>
      <c r="J8" s="119">
        <f t="shared" si="0"/>
        <v>100.00000000000001</v>
      </c>
      <c r="K8" s="119">
        <f t="shared" si="0"/>
        <v>100</v>
      </c>
      <c r="L8" s="119">
        <f t="shared" si="0"/>
        <v>100</v>
      </c>
      <c r="M8" s="119">
        <f t="shared" si="0"/>
        <v>99.999999999999986</v>
      </c>
      <c r="N8" s="119">
        <f t="shared" si="0"/>
        <v>100.00000000000001</v>
      </c>
      <c r="O8" s="119">
        <f t="shared" si="0"/>
        <v>100</v>
      </c>
      <c r="P8" s="119">
        <f t="shared" si="0"/>
        <v>100</v>
      </c>
      <c r="Q8" s="119">
        <f t="shared" si="0"/>
        <v>100</v>
      </c>
      <c r="R8" s="119">
        <f t="shared" si="0"/>
        <v>100</v>
      </c>
      <c r="S8" s="119">
        <f t="shared" si="0"/>
        <v>100</v>
      </c>
      <c r="T8" s="119">
        <f t="shared" si="0"/>
        <v>100</v>
      </c>
      <c r="U8" s="119">
        <f t="shared" si="0"/>
        <v>100</v>
      </c>
      <c r="V8" s="119">
        <f t="shared" si="0"/>
        <v>100</v>
      </c>
      <c r="W8" s="119">
        <f t="shared" si="0"/>
        <v>100</v>
      </c>
      <c r="X8" s="119">
        <f t="shared" si="0"/>
        <v>100</v>
      </c>
      <c r="Y8" s="119">
        <f t="shared" si="0"/>
        <v>100</v>
      </c>
      <c r="Z8" s="119">
        <f t="shared" si="0"/>
        <v>100</v>
      </c>
      <c r="AA8" s="119">
        <f t="shared" si="0"/>
        <v>100</v>
      </c>
      <c r="AB8" s="119">
        <f t="shared" si="0"/>
        <v>100</v>
      </c>
      <c r="AC8" s="119">
        <f t="shared" si="0"/>
        <v>100</v>
      </c>
      <c r="AD8" s="119">
        <f t="shared" si="0"/>
        <v>100</v>
      </c>
      <c r="AE8" s="119">
        <f t="shared" si="0"/>
        <v>100</v>
      </c>
      <c r="AF8" s="119">
        <f t="shared" si="0"/>
        <v>100</v>
      </c>
      <c r="AG8" s="119">
        <f t="shared" si="0"/>
        <v>100</v>
      </c>
      <c r="AH8" s="119">
        <f t="shared" si="0"/>
        <v>100</v>
      </c>
      <c r="AI8" s="119">
        <f t="shared" si="0"/>
        <v>100</v>
      </c>
      <c r="AJ8" s="119">
        <f>+SUM(AJ5:AJ7)</f>
        <v>100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0"/>
  <sheetViews>
    <sheetView showGridLines="0" zoomScale="90" zoomScaleNormal="90" workbookViewId="0">
      <selection sqref="A1:K1"/>
    </sheetView>
  </sheetViews>
  <sheetFormatPr defaultColWidth="9.140625" defaultRowHeight="13.5" customHeight="1" x14ac:dyDescent="0.25"/>
  <cols>
    <col min="1" max="1" width="59.42578125" style="9" customWidth="1"/>
    <col min="2" max="11" width="12.42578125" style="7" customWidth="1"/>
    <col min="12" max="16384" width="9.140625" style="7"/>
  </cols>
  <sheetData>
    <row r="1" spans="1:14" ht="40.5" customHeight="1" x14ac:dyDescent="0.25">
      <c r="A1" s="168" t="s">
        <v>81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4" ht="13.5" customHeight="1" x14ac:dyDescent="0.25">
      <c r="A2" s="22"/>
      <c r="B2" s="10"/>
    </row>
    <row r="3" spans="1:14" ht="30.75" customHeight="1" x14ac:dyDescent="0.25">
      <c r="A3" s="173" t="s">
        <v>53</v>
      </c>
      <c r="B3" s="109">
        <v>2023</v>
      </c>
      <c r="C3" s="175">
        <v>2024</v>
      </c>
      <c r="D3" s="176"/>
      <c r="E3" s="176"/>
      <c r="F3" s="176"/>
      <c r="G3" s="176"/>
      <c r="H3" s="176"/>
      <c r="I3" s="176"/>
      <c r="J3" s="176"/>
      <c r="K3" s="177"/>
    </row>
    <row r="4" spans="1:14" ht="32.25" customHeight="1" x14ac:dyDescent="0.25">
      <c r="A4" s="174"/>
      <c r="B4" s="83">
        <v>12</v>
      </c>
      <c r="C4" s="83">
        <v>1</v>
      </c>
      <c r="D4" s="83">
        <v>2</v>
      </c>
      <c r="E4" s="83">
        <v>3</v>
      </c>
      <c r="F4" s="83">
        <v>4</v>
      </c>
      <c r="G4" s="83">
        <v>5</v>
      </c>
      <c r="H4" s="83">
        <v>6</v>
      </c>
      <c r="I4" s="83">
        <v>7</v>
      </c>
      <c r="J4" s="83">
        <v>8</v>
      </c>
      <c r="K4" s="83">
        <v>9</v>
      </c>
    </row>
    <row r="5" spans="1:14" ht="35.1" customHeight="1" x14ac:dyDescent="0.25">
      <c r="A5" s="12" t="s">
        <v>16</v>
      </c>
      <c r="B5" s="120">
        <v>1249450</v>
      </c>
      <c r="C5" s="120">
        <v>1248707</v>
      </c>
      <c r="D5" s="120">
        <v>1249124</v>
      </c>
      <c r="E5" s="120">
        <v>1248414</v>
      </c>
      <c r="F5" s="120">
        <v>1247708</v>
      </c>
      <c r="G5" s="120">
        <v>1243598</v>
      </c>
      <c r="H5" s="120">
        <v>1242490</v>
      </c>
      <c r="I5" s="120">
        <v>1241878</v>
      </c>
      <c r="J5" s="120">
        <v>1235805</v>
      </c>
      <c r="K5" s="120">
        <v>1234981</v>
      </c>
      <c r="N5" s="64"/>
    </row>
    <row r="6" spans="1:14" ht="35.1" customHeight="1" x14ac:dyDescent="0.25">
      <c r="A6" s="12" t="s">
        <v>17</v>
      </c>
      <c r="B6" s="120">
        <v>449975</v>
      </c>
      <c r="C6" s="120">
        <v>449751</v>
      </c>
      <c r="D6" s="120">
        <v>449479</v>
      </c>
      <c r="E6" s="120">
        <v>448541</v>
      </c>
      <c r="F6" s="120">
        <v>448445</v>
      </c>
      <c r="G6" s="120">
        <v>446310</v>
      </c>
      <c r="H6" s="120">
        <v>446168</v>
      </c>
      <c r="I6" s="120">
        <v>446198</v>
      </c>
      <c r="J6" s="120">
        <v>443527</v>
      </c>
      <c r="K6" s="120">
        <v>443408</v>
      </c>
      <c r="N6" s="64"/>
    </row>
    <row r="7" spans="1:14" ht="35.1" customHeight="1" x14ac:dyDescent="0.25">
      <c r="A7" s="92" t="s">
        <v>67</v>
      </c>
      <c r="B7" s="120">
        <v>986527</v>
      </c>
      <c r="C7" s="120">
        <v>985242</v>
      </c>
      <c r="D7" s="120">
        <v>992378</v>
      </c>
      <c r="E7" s="120">
        <v>990778</v>
      </c>
      <c r="F7" s="120">
        <v>989681</v>
      </c>
      <c r="G7" s="120">
        <v>994909</v>
      </c>
      <c r="H7" s="120">
        <v>993728</v>
      </c>
      <c r="I7" s="129">
        <v>992765</v>
      </c>
      <c r="J7" s="129">
        <v>997732</v>
      </c>
      <c r="K7" s="129">
        <v>996896</v>
      </c>
      <c r="N7" s="64"/>
    </row>
    <row r="8" spans="1:14" ht="35.1" customHeight="1" x14ac:dyDescent="0.25">
      <c r="A8" s="12" t="s">
        <v>5</v>
      </c>
      <c r="B8" s="120">
        <v>1014773</v>
      </c>
      <c r="C8" s="120">
        <v>1013794</v>
      </c>
      <c r="D8" s="120">
        <v>1020564</v>
      </c>
      <c r="E8" s="120">
        <v>1020443</v>
      </c>
      <c r="F8" s="120">
        <v>1020857</v>
      </c>
      <c r="G8" s="120">
        <v>1024396</v>
      </c>
      <c r="H8" s="120">
        <v>1024006</v>
      </c>
      <c r="I8" s="129">
        <v>1023522</v>
      </c>
      <c r="J8" s="129">
        <v>1034279</v>
      </c>
      <c r="K8" s="129">
        <v>1034193</v>
      </c>
      <c r="N8" s="64"/>
    </row>
    <row r="9" spans="1:14" ht="35.1" customHeight="1" x14ac:dyDescent="0.25">
      <c r="A9" s="27" t="s">
        <v>70</v>
      </c>
      <c r="B9" s="120">
        <v>450431</v>
      </c>
      <c r="C9" s="120">
        <v>450177</v>
      </c>
      <c r="D9" s="120">
        <v>459382</v>
      </c>
      <c r="E9" s="120">
        <v>459248</v>
      </c>
      <c r="F9" s="120">
        <v>459169</v>
      </c>
      <c r="G9" s="120">
        <v>469611</v>
      </c>
      <c r="H9" s="120">
        <v>469492</v>
      </c>
      <c r="I9" s="129">
        <v>469440</v>
      </c>
      <c r="J9" s="129">
        <v>476134</v>
      </c>
      <c r="K9" s="129">
        <v>476085</v>
      </c>
      <c r="N9" s="64"/>
    </row>
    <row r="10" spans="1:14" ht="34.5" customHeight="1" x14ac:dyDescent="0.25">
      <c r="A10" s="92" t="s">
        <v>103</v>
      </c>
      <c r="B10" s="120">
        <v>403433</v>
      </c>
      <c r="C10" s="120">
        <v>403203</v>
      </c>
      <c r="D10" s="120">
        <v>406348</v>
      </c>
      <c r="E10" s="120">
        <v>406270</v>
      </c>
      <c r="F10" s="120">
        <v>406128</v>
      </c>
      <c r="G10" s="120">
        <v>407552</v>
      </c>
      <c r="H10" s="120">
        <v>407375</v>
      </c>
      <c r="I10" s="129">
        <v>407371</v>
      </c>
      <c r="J10" s="129">
        <v>406890</v>
      </c>
      <c r="K10" s="129">
        <v>406781</v>
      </c>
      <c r="N10" s="64"/>
    </row>
    <row r="11" spans="1:14" ht="35.1" customHeight="1" x14ac:dyDescent="0.25">
      <c r="A11" s="25" t="s">
        <v>104</v>
      </c>
      <c r="B11" s="120">
        <v>209089</v>
      </c>
      <c r="C11" s="120">
        <v>209125</v>
      </c>
      <c r="D11" s="120">
        <v>206825</v>
      </c>
      <c r="E11" s="120">
        <v>206858</v>
      </c>
      <c r="F11" s="120">
        <v>206904</v>
      </c>
      <c r="G11" s="120">
        <v>202646</v>
      </c>
      <c r="H11" s="120">
        <v>202688</v>
      </c>
      <c r="I11" s="129">
        <v>202747</v>
      </c>
      <c r="J11" s="129">
        <v>198792</v>
      </c>
      <c r="K11" s="129">
        <v>198860</v>
      </c>
      <c r="N11" s="64"/>
    </row>
    <row r="12" spans="1:14" ht="35.1" customHeight="1" x14ac:dyDescent="0.25">
      <c r="A12" s="21" t="s">
        <v>6</v>
      </c>
      <c r="B12" s="120">
        <v>133248</v>
      </c>
      <c r="C12" s="120">
        <v>133218</v>
      </c>
      <c r="D12" s="120">
        <v>135757</v>
      </c>
      <c r="E12" s="120">
        <v>135810</v>
      </c>
      <c r="F12" s="120">
        <v>135851</v>
      </c>
      <c r="G12" s="120">
        <v>136629</v>
      </c>
      <c r="H12" s="120">
        <v>136677</v>
      </c>
      <c r="I12" s="129">
        <v>136732</v>
      </c>
      <c r="J12" s="129">
        <v>137432</v>
      </c>
      <c r="K12" s="129">
        <v>137475</v>
      </c>
      <c r="N12" s="64"/>
    </row>
    <row r="13" spans="1:14" ht="35.1" customHeight="1" x14ac:dyDescent="0.25">
      <c r="A13" s="21" t="s">
        <v>35</v>
      </c>
      <c r="B13" s="120">
        <v>83925</v>
      </c>
      <c r="C13" s="120">
        <v>83922</v>
      </c>
      <c r="D13" s="120">
        <v>85135</v>
      </c>
      <c r="E13" s="120">
        <v>85149</v>
      </c>
      <c r="F13" s="120">
        <v>85151</v>
      </c>
      <c r="G13" s="120">
        <v>85023</v>
      </c>
      <c r="H13" s="120">
        <v>85017</v>
      </c>
      <c r="I13" s="129">
        <v>85034</v>
      </c>
      <c r="J13" s="129">
        <v>84325</v>
      </c>
      <c r="K13" s="129">
        <v>84340</v>
      </c>
      <c r="N13" s="64"/>
    </row>
    <row r="14" spans="1:14" ht="35.1" customHeight="1" x14ac:dyDescent="0.25">
      <c r="A14" s="103" t="s">
        <v>64</v>
      </c>
      <c r="B14" s="120">
        <v>20094</v>
      </c>
      <c r="C14" s="120">
        <v>20147</v>
      </c>
      <c r="D14" s="120">
        <v>22844</v>
      </c>
      <c r="E14" s="120">
        <v>22969</v>
      </c>
      <c r="F14" s="120">
        <v>23082</v>
      </c>
      <c r="G14" s="120">
        <v>27794</v>
      </c>
      <c r="H14" s="120">
        <v>27818</v>
      </c>
      <c r="I14" s="129">
        <v>27968</v>
      </c>
      <c r="J14" s="129">
        <v>32155</v>
      </c>
      <c r="K14" s="129">
        <v>32201</v>
      </c>
      <c r="N14" s="64"/>
    </row>
    <row r="15" spans="1:14" ht="35.1" customHeight="1" x14ac:dyDescent="0.25">
      <c r="A15" s="24" t="s">
        <v>23</v>
      </c>
      <c r="B15" s="120">
        <f t="shared" ref="B15:J15" si="0">+SUM(B5:B14)</f>
        <v>5000945</v>
      </c>
      <c r="C15" s="120">
        <f t="shared" si="0"/>
        <v>4997286</v>
      </c>
      <c r="D15" s="120">
        <f t="shared" si="0"/>
        <v>5027836</v>
      </c>
      <c r="E15" s="120">
        <f t="shared" si="0"/>
        <v>5024480</v>
      </c>
      <c r="F15" s="120">
        <f t="shared" si="0"/>
        <v>5022976</v>
      </c>
      <c r="G15" s="120">
        <f t="shared" si="0"/>
        <v>5038468</v>
      </c>
      <c r="H15" s="120">
        <f t="shared" si="0"/>
        <v>5035459</v>
      </c>
      <c r="I15" s="129">
        <f t="shared" si="0"/>
        <v>5033655</v>
      </c>
      <c r="J15" s="129">
        <f t="shared" si="0"/>
        <v>5047071</v>
      </c>
      <c r="K15" s="129">
        <f>+SUM(K5:K14)</f>
        <v>5045220</v>
      </c>
      <c r="N15" s="64"/>
    </row>
    <row r="16" spans="1:14" ht="18.75" customHeight="1" x14ac:dyDescent="0.25">
      <c r="A16" s="8"/>
      <c r="B16" s="90"/>
      <c r="C16" s="90"/>
      <c r="D16" s="90"/>
    </row>
    <row r="17" spans="1:5" ht="21" customHeight="1" x14ac:dyDescent="0.25">
      <c r="A17" s="170" t="s">
        <v>33</v>
      </c>
      <c r="B17" s="171"/>
      <c r="C17" s="171"/>
      <c r="D17" s="171"/>
    </row>
    <row r="18" spans="1:5" ht="21" customHeight="1" x14ac:dyDescent="0.25">
      <c r="A18" s="170" t="s">
        <v>46</v>
      </c>
      <c r="B18" s="172"/>
      <c r="C18" s="172"/>
      <c r="D18" s="172"/>
    </row>
    <row r="19" spans="1:5" ht="15.75" x14ac:dyDescent="0.25">
      <c r="A19" s="169" t="s">
        <v>34</v>
      </c>
      <c r="B19" s="169"/>
      <c r="C19" s="169"/>
      <c r="D19" s="169"/>
      <c r="E19" s="169"/>
    </row>
    <row r="20" spans="1:5" ht="13.5" customHeight="1" x14ac:dyDescent="0.25">
      <c r="B20" s="64"/>
      <c r="C20" s="64"/>
      <c r="D20" s="64"/>
    </row>
  </sheetData>
  <mergeCells count="6">
    <mergeCell ref="A1:K1"/>
    <mergeCell ref="A19:E19"/>
    <mergeCell ref="A17:D17"/>
    <mergeCell ref="A18:D18"/>
    <mergeCell ref="A3:A4"/>
    <mergeCell ref="C3:K3"/>
  </mergeCells>
  <phoneticPr fontId="0" type="noConversion"/>
  <conditionalFormatting sqref="B5:K15">
    <cfRule type="duplicateValues" dxfId="0" priority="1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15"/>
  <sheetViews>
    <sheetView showGridLines="0" zoomScale="90" zoomScaleNormal="90" workbookViewId="0">
      <selection sqref="A1:K1"/>
    </sheetView>
  </sheetViews>
  <sheetFormatPr defaultColWidth="9.140625" defaultRowHeight="13.5" customHeight="1" x14ac:dyDescent="0.25"/>
  <cols>
    <col min="1" max="1" width="58.28515625" style="13" customWidth="1"/>
    <col min="2" max="4" width="10.42578125" style="10" customWidth="1"/>
    <col min="5" max="16384" width="9.140625" style="10"/>
  </cols>
  <sheetData>
    <row r="1" spans="1:11" ht="42" customHeight="1" x14ac:dyDescent="0.25">
      <c r="A1" s="183" t="s">
        <v>82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1" ht="18.75" customHeight="1" x14ac:dyDescent="0.25">
      <c r="B2" s="73"/>
      <c r="C2" s="74"/>
      <c r="D2" s="74"/>
      <c r="K2" s="97" t="s">
        <v>20</v>
      </c>
    </row>
    <row r="3" spans="1:11" ht="33.75" customHeight="1" x14ac:dyDescent="0.25">
      <c r="A3" s="178" t="s">
        <v>58</v>
      </c>
      <c r="B3" s="63">
        <v>2023</v>
      </c>
      <c r="C3" s="180">
        <v>2024</v>
      </c>
      <c r="D3" s="181"/>
      <c r="E3" s="181"/>
      <c r="F3" s="181"/>
      <c r="G3" s="181"/>
      <c r="H3" s="181"/>
      <c r="I3" s="181"/>
      <c r="J3" s="181"/>
      <c r="K3" s="182"/>
    </row>
    <row r="4" spans="1:11" ht="27.75" customHeight="1" x14ac:dyDescent="0.25">
      <c r="A4" s="179"/>
      <c r="B4" s="11">
        <v>12</v>
      </c>
      <c r="C4" s="96">
        <v>1</v>
      </c>
      <c r="D4" s="96">
        <v>2</v>
      </c>
      <c r="E4" s="96">
        <v>3</v>
      </c>
      <c r="F4" s="96">
        <v>4</v>
      </c>
      <c r="G4" s="96">
        <v>5</v>
      </c>
      <c r="H4" s="96">
        <v>6</v>
      </c>
      <c r="I4" s="96">
        <v>7</v>
      </c>
      <c r="J4" s="96">
        <v>8</v>
      </c>
      <c r="K4" s="96">
        <v>9</v>
      </c>
    </row>
    <row r="5" spans="1:11" ht="35.1" customHeight="1" x14ac:dyDescent="0.25">
      <c r="A5" s="12" t="s">
        <v>42</v>
      </c>
      <c r="B5" s="121">
        <f>+'Таблица №1-ОФ'!B5/'Таблица №1-ОФ'!B$15*100</f>
        <v>24.984277971463392</v>
      </c>
      <c r="C5" s="121">
        <f>+'Таблица №1-ОФ'!C5/'Таблица №1-ОФ'!C$15*100</f>
        <v>24.987703325365008</v>
      </c>
      <c r="D5" s="121">
        <f>+'Таблица №1-ОФ'!D5/'Таблица №1-ОФ'!D$15*100</f>
        <v>24.844167550413339</v>
      </c>
      <c r="E5" s="121">
        <f>+'Таблица №1-ОФ'!E5/'Таблица №1-ОФ'!E$15*100</f>
        <v>24.846630895137405</v>
      </c>
      <c r="F5" s="121">
        <f>+'Таблица №1-ОФ'!F5/'Таблица №1-ОФ'!F$15*100</f>
        <v>24.840015162326079</v>
      </c>
      <c r="G5" s="121">
        <f>+'Таблица №1-ОФ'!G5/'Таблица №1-ОФ'!G$15*100</f>
        <v>24.682066056587043</v>
      </c>
      <c r="H5" s="121">
        <f>+'Таблица №1-ОФ'!H5/'Таблица №1-ОФ'!H$15*100</f>
        <v>24.674811174115408</v>
      </c>
      <c r="I5" s="130">
        <f>+'Таблица №1-ОФ'!I5/'Таблица №1-ОФ'!I$15*100</f>
        <v>24.671496159351406</v>
      </c>
      <c r="J5" s="130">
        <f>+'Таблица №1-ОФ'!J5/'Таблица №1-ОФ'!J$15*100</f>
        <v>24.485587779525986</v>
      </c>
      <c r="K5" s="130">
        <f>+'Таблица №1-ОФ'!K5/'Таблица №1-ОФ'!K$15*100</f>
        <v>24.478238808218471</v>
      </c>
    </row>
    <row r="6" spans="1:11" ht="35.1" customHeight="1" x14ac:dyDescent="0.25">
      <c r="A6" s="12" t="s">
        <v>43</v>
      </c>
      <c r="B6" s="121">
        <f>+'Таблица №1-ОФ'!B6/'Таблица №1-ОФ'!B$15*100</f>
        <v>8.9977994159103929</v>
      </c>
      <c r="C6" s="121">
        <f>+'Таблица №1-ОФ'!C6/'Таблица №1-ОФ'!C$15*100</f>
        <v>8.999905148514614</v>
      </c>
      <c r="D6" s="121">
        <f>+'Таблица №1-ОФ'!D6/'Таблица №1-ОФ'!D$15*100</f>
        <v>8.939810288163736</v>
      </c>
      <c r="E6" s="121">
        <f>+'Таблица №1-ОФ'!E6/'Таблица №1-ОФ'!E$15*100</f>
        <v>8.9271128554596686</v>
      </c>
      <c r="F6" s="121">
        <f>+'Таблица №1-ОФ'!F6/'Таблица №1-ОФ'!F$15*100</f>
        <v>8.9278746304979357</v>
      </c>
      <c r="G6" s="121">
        <f>+'Таблица №1-ОФ'!G6/'Таблица №1-ОФ'!G$15*100</f>
        <v>8.8580497087606798</v>
      </c>
      <c r="H6" s="121">
        <f>+'Таблица №1-ОФ'!H6/'Таблица №1-ОФ'!H$15*100</f>
        <v>8.8605229433900661</v>
      </c>
      <c r="I6" s="130">
        <f>+'Таблица №1-ОФ'!I6/'Таблица №1-ОФ'!I$15*100</f>
        <v>8.8642944341636447</v>
      </c>
      <c r="J6" s="130">
        <f>+'Таблица №1-ОФ'!J6/'Таблица №1-ОФ'!J$15*100</f>
        <v>8.7878098009716918</v>
      </c>
      <c r="K6" s="130">
        <f>+'Таблица №1-ОФ'!K6/'Таблица №1-ОФ'!K$15*100</f>
        <v>8.7886752212985755</v>
      </c>
    </row>
    <row r="7" spans="1:11" ht="35.1" customHeight="1" x14ac:dyDescent="0.25">
      <c r="A7" s="92" t="s">
        <v>72</v>
      </c>
      <c r="B7" s="121">
        <f>+'Таблица №1-ОФ'!B7/'Таблица №1-ОФ'!B$15*100</f>
        <v>19.726811632601439</v>
      </c>
      <c r="C7" s="121">
        <f>+'Таблица №1-ОФ'!C7/'Таблица №1-ОФ'!C$15*100</f>
        <v>19.715541595978298</v>
      </c>
      <c r="D7" s="121">
        <f>+'Таблица №1-ОФ'!D7/'Таблица №1-ОФ'!D$15*100</f>
        <v>19.737676407901926</v>
      </c>
      <c r="E7" s="121">
        <f>+'Таблица №1-ОФ'!E7/'Таблица №1-ОФ'!E$15*100</f>
        <v>19.719015699137024</v>
      </c>
      <c r="F7" s="121">
        <f>+'Таблица №1-ОФ'!F7/'Таблица №1-ОФ'!F$15*100</f>
        <v>19.703080404923295</v>
      </c>
      <c r="G7" s="121">
        <f>+'Таблица №1-ОФ'!G7/'Таблица №1-ОФ'!G$15*100</f>
        <v>19.746260172735045</v>
      </c>
      <c r="H7" s="121">
        <f>+'Таблица №1-ОФ'!H7/'Таблица №1-ОФ'!H$15*100</f>
        <v>19.734606120315942</v>
      </c>
      <c r="I7" s="130">
        <f>+'Таблица №1-ОФ'!I7/'Таблица №1-ОФ'!I$15*100</f>
        <v>19.722547532558348</v>
      </c>
      <c r="J7" s="130">
        <f>+'Таблица №1-ОФ'!J7/'Таблица №1-ОФ'!J$15*100</f>
        <v>19.768535057263907</v>
      </c>
      <c r="K7" s="130">
        <f>+'Таблица №1-ОФ'!K7/'Таблица №1-ОФ'!K$15*100</f>
        <v>19.759217635702704</v>
      </c>
    </row>
    <row r="8" spans="1:11" ht="35.1" customHeight="1" x14ac:dyDescent="0.25">
      <c r="A8" s="12" t="s">
        <v>41</v>
      </c>
      <c r="B8" s="121">
        <f>+'Таблица №1-ОФ'!B8/'Таблица №1-ОФ'!B$15*100</f>
        <v>20.291624882897132</v>
      </c>
      <c r="C8" s="121">
        <f>+'Таблица №1-ОФ'!C8/'Таблица №1-ОФ'!C$15*100</f>
        <v>20.286891724828237</v>
      </c>
      <c r="D8" s="121">
        <f>+'Таблица №1-ОФ'!D8/'Таблица №1-ОФ'!D$15*100</f>
        <v>20.29827544096506</v>
      </c>
      <c r="E8" s="121">
        <f>+'Таблица №1-ОФ'!E8/'Таблица №1-ОФ'!E$15*100</f>
        <v>20.309425054931058</v>
      </c>
      <c r="F8" s="121">
        <f>+'Таблица №1-ОФ'!F8/'Таблица №1-ОФ'!F$15*100</f>
        <v>20.323748311757811</v>
      </c>
      <c r="G8" s="121">
        <f>+'Таблица №1-ОФ'!G8/'Таблица №1-ОФ'!G$15*100</f>
        <v>20.331497590140497</v>
      </c>
      <c r="H8" s="121">
        <f>+'Таблица №1-ОФ'!H8/'Таблица №1-ОФ'!H$15*100</f>
        <v>20.335901851251297</v>
      </c>
      <c r="I8" s="130">
        <f>+'Таблица №1-ОФ'!I8/'Таблица №1-ОФ'!I$15*100</f>
        <v>20.333574708636171</v>
      </c>
      <c r="J8" s="130">
        <f>+'Таблица №1-ОФ'!J8/'Таблица №1-ОФ'!J$15*100</f>
        <v>20.492658018878672</v>
      </c>
      <c r="K8" s="130">
        <f>+'Таблица №1-ОФ'!K8/'Таблица №1-ОФ'!K$15*100</f>
        <v>20.498471820852213</v>
      </c>
    </row>
    <row r="9" spans="1:11" ht="35.1" customHeight="1" x14ac:dyDescent="0.25">
      <c r="A9" s="92" t="s">
        <v>71</v>
      </c>
      <c r="B9" s="121">
        <f>+'Таблица №1-ОФ'!B9/'Таблица №1-ОФ'!B$15*100</f>
        <v>9.0069176925561081</v>
      </c>
      <c r="C9" s="121">
        <f>+'Таблица №1-ОФ'!C9/'Таблица №1-ОФ'!C$15*100</f>
        <v>9.0084297756822398</v>
      </c>
      <c r="D9" s="121">
        <f>+'Таблица №1-ОФ'!D9/'Таблица №1-ОФ'!D$15*100</f>
        <v>9.1367737531613997</v>
      </c>
      <c r="E9" s="121">
        <f>+'Таблица №1-ОФ'!E9/'Таблица №1-ОФ'!E$15*100</f>
        <v>9.1402095341209435</v>
      </c>
      <c r="F9" s="121">
        <f>+'Таблица №1-ОФ'!F9/'Таблица №1-ОФ'!F$15*100</f>
        <v>9.1413735602160955</v>
      </c>
      <c r="G9" s="121">
        <f>+'Таблица №1-ОФ'!G9/'Таблица №1-ОФ'!G$15*100</f>
        <v>9.3205117110994848</v>
      </c>
      <c r="H9" s="121">
        <f>+'Таблица №1-ОФ'!H9/'Таблица №1-ОФ'!H$15*100</f>
        <v>9.3237180562884152</v>
      </c>
      <c r="I9" s="130">
        <f>+'Таблица №1-ОФ'!I9/'Таблица №1-ОФ'!I$15*100</f>
        <v>9.3260265155240081</v>
      </c>
      <c r="J9" s="130">
        <f>+'Таблица №1-ОФ'!J9/'Таблица №1-ОФ'!J$15*100</f>
        <v>9.4338676828600203</v>
      </c>
      <c r="K9" s="130">
        <f>+'Таблица №1-ОФ'!K9/'Таблица №1-ОФ'!K$15*100</f>
        <v>9.4363575820281369</v>
      </c>
    </row>
    <row r="10" spans="1:11" ht="35.1" customHeight="1" x14ac:dyDescent="0.25">
      <c r="A10" s="92" t="s">
        <v>106</v>
      </c>
      <c r="B10" s="121">
        <f>+'Таблица №1-ОФ'!B10/'Таблица №1-ОФ'!B$15*100</f>
        <v>8.0671353114261404</v>
      </c>
      <c r="C10" s="121">
        <f>+'Таблица №1-ОФ'!C10/'Таблица №1-ОФ'!C$15*100</f>
        <v>8.0684395489871896</v>
      </c>
      <c r="D10" s="121">
        <f>+'Таблица №1-ОФ'!D10/'Таблица №1-ОФ'!D$15*100</f>
        <v>8.0819660784480636</v>
      </c>
      <c r="E10" s="121">
        <f>+'Таблица №1-ОФ'!E10/'Таблица №1-ОФ'!E$15*100</f>
        <v>8.085811865108429</v>
      </c>
      <c r="F10" s="121">
        <f>+'Таблица №1-ОФ'!F10/'Таблица №1-ОФ'!F$15*100</f>
        <v>8.0854059426125069</v>
      </c>
      <c r="G10" s="121">
        <f>+'Таблица №1-ОФ'!G10/'Таблица №1-ОФ'!G$15*100</f>
        <v>8.0888079471775942</v>
      </c>
      <c r="H10" s="121">
        <f>+'Таблица №1-ОФ'!H10/'Таблица №1-ОФ'!H$15*100</f>
        <v>8.0901264413035641</v>
      </c>
      <c r="I10" s="130">
        <f>+'Таблица №1-ОФ'!I10/'Таблица №1-ОФ'!I$15*100</f>
        <v>8.0929463779301525</v>
      </c>
      <c r="J10" s="130">
        <f>+'Таблица №1-ОФ'!J10/'Таблица №1-ОФ'!J$15*100</f>
        <v>8.0619036268758641</v>
      </c>
      <c r="K10" s="130">
        <f>+'Таблица №1-ОФ'!K10/'Таблица №1-ОФ'!K$15*100</f>
        <v>8.0627009327640824</v>
      </c>
    </row>
    <row r="11" spans="1:11" ht="35.1" customHeight="1" x14ac:dyDescent="0.25">
      <c r="A11" s="62" t="s">
        <v>107</v>
      </c>
      <c r="B11" s="121">
        <f>+'Таблица №1-ОФ'!B11/'Таблица №1-ОФ'!B$15*100</f>
        <v>4.1809897929291369</v>
      </c>
      <c r="C11" s="121">
        <f>+'Таблица №1-ОФ'!C11/'Таблица №1-ОФ'!C$15*100</f>
        <v>4.1847714939669256</v>
      </c>
      <c r="D11" s="121">
        <f>+'Таблица №1-ОФ'!D11/'Таблица №1-ОФ'!D$15*100</f>
        <v>4.1135987729114474</v>
      </c>
      <c r="E11" s="121">
        <f>+'Таблица №1-ОФ'!E11/'Таблица №1-ОФ'!E$15*100</f>
        <v>4.1170031525650419</v>
      </c>
      <c r="F11" s="121">
        <f>+'Таблица №1-ОФ'!F11/'Таблица №1-ОФ'!F$15*100</f>
        <v>4.1191516742265941</v>
      </c>
      <c r="G11" s="121">
        <f>+'Таблица №1-ОФ'!G11/'Таблица №1-ОФ'!G$15*100</f>
        <v>4.0219765214346896</v>
      </c>
      <c r="H11" s="121">
        <f>+'Таблица №1-ОФ'!H11/'Таблица №1-ОФ'!H$15*100</f>
        <v>4.0252139874438457</v>
      </c>
      <c r="I11" s="130">
        <f>+'Таблица №1-ОФ'!I11/'Таблица №1-ОФ'!I$15*100</f>
        <v>4.0278286851204541</v>
      </c>
      <c r="J11" s="130">
        <f>+'Таблица №1-ОФ'!J11/'Таблица №1-ОФ'!J$15*100</f>
        <v>3.938759728167089</v>
      </c>
      <c r="K11" s="130">
        <f>+'Таблица №1-ОФ'!K11/'Таблица №1-ОФ'!K$15*100</f>
        <v>3.9415525983009658</v>
      </c>
    </row>
    <row r="12" spans="1:11" ht="34.5" customHeight="1" x14ac:dyDescent="0.25">
      <c r="A12" s="3" t="s">
        <v>44</v>
      </c>
      <c r="B12" s="121">
        <f>+'Таблица №1-ОФ'!B12/'Таблица №1-ОФ'!B$15*100</f>
        <v>2.664456417737048</v>
      </c>
      <c r="C12" s="121">
        <f>+'Таблица №1-ОФ'!C12/'Таблица №1-ОФ'!C$15*100</f>
        <v>2.6658070000396217</v>
      </c>
      <c r="D12" s="121">
        <f>+'Таблица №1-ОФ'!D12/'Таблица №1-ОФ'!D$15*100</f>
        <v>2.7001079589708175</v>
      </c>
      <c r="E12" s="121">
        <f>+'Таблица №1-ОФ'!E12/'Таблица №1-ОФ'!E$15*100</f>
        <v>2.7029662771072829</v>
      </c>
      <c r="F12" s="121">
        <f>+'Таблица №1-ОФ'!F12/'Таблица №1-ОФ'!F$15*100</f>
        <v>2.7045918594872842</v>
      </c>
      <c r="G12" s="121">
        <f>+'Таблица №1-ОФ'!G12/'Таблица №1-ОФ'!G$15*100</f>
        <v>2.7117171330650507</v>
      </c>
      <c r="H12" s="121">
        <f>+'Таблица №1-ОФ'!H12/'Таблица №1-ОФ'!H$15*100</f>
        <v>2.7142907925573416</v>
      </c>
      <c r="I12" s="130">
        <f>+'Таблица №1-ОФ'!I12/'Таблица №1-ОФ'!I$15*100</f>
        <v>2.7163562063748907</v>
      </c>
      <c r="J12" s="130">
        <f>+'Таблица №1-ОФ'!J12/'Таблица №1-ОФ'!J$15*100</f>
        <v>2.723005085523861</v>
      </c>
      <c r="K12" s="130">
        <f>+'Таблица №1-ОФ'!K12/'Таблица №1-ОФ'!K$15*100</f>
        <v>2.7248563987298868</v>
      </c>
    </row>
    <row r="13" spans="1:11" ht="34.5" customHeight="1" x14ac:dyDescent="0.25">
      <c r="A13" s="21" t="s">
        <v>45</v>
      </c>
      <c r="B13" s="121">
        <f>+'Таблица №1-ОФ'!B13/'Таблица №1-ОФ'!B$15*100</f>
        <v>1.6781828234463687</v>
      </c>
      <c r="C13" s="121">
        <f>+'Таблица №1-ОФ'!C13/'Таблица №1-ОФ'!C$15*100</f>
        <v>1.679351552022438</v>
      </c>
      <c r="D13" s="121">
        <f>+'Таблица №1-ОФ'!D13/'Таблица №1-ОФ'!D$15*100</f>
        <v>1.6932732093886911</v>
      </c>
      <c r="E13" s="121">
        <f>+'Таблица №1-ОФ'!E13/'Таблица №1-ОФ'!E$15*100</f>
        <v>1.6946828328503645</v>
      </c>
      <c r="F13" s="121">
        <f>+'Таблица №1-ОФ'!F13/'Таблица №1-ОФ'!F$15*100</f>
        <v>1.6952300787421641</v>
      </c>
      <c r="G13" s="121">
        <f>+'Таблица №1-ОФ'!G13/'Таблица №1-ОФ'!G$15*100</f>
        <v>1.6874772252200472</v>
      </c>
      <c r="H13" s="121">
        <f>+'Таблица №1-ОФ'!H13/'Таблица №1-ОФ'!H$15*100</f>
        <v>1.6883664428605216</v>
      </c>
      <c r="I13" s="130">
        <f>+'Таблица №1-ОФ'!I13/'Таблица №1-ОФ'!I$15*100</f>
        <v>1.689309259375146</v>
      </c>
      <c r="J13" s="130">
        <f>+'Таблица №1-ОФ'!J13/'Таблица №1-ОФ'!J$15*100</f>
        <v>1.6707710273939085</v>
      </c>
      <c r="K13" s="130">
        <f>+'Таблица №1-ОФ'!K13/'Таблица №1-ОФ'!K$15*100</f>
        <v>1.6716813141944256</v>
      </c>
    </row>
    <row r="14" spans="1:11" ht="34.5" customHeight="1" x14ac:dyDescent="0.25">
      <c r="A14" s="103" t="s">
        <v>64</v>
      </c>
      <c r="B14" s="121">
        <f>+'Таблица №1-ОФ'!B14/'Таблица №1-ОФ'!B$15*100</f>
        <v>0.40180405903284283</v>
      </c>
      <c r="C14" s="121">
        <f>+'Таблица №1-ОФ'!C14/'Таблица №1-ОФ'!C$15*100</f>
        <v>0.40315883461542928</v>
      </c>
      <c r="D14" s="121">
        <f>+'Таблица №1-ОФ'!D14/'Таблица №1-ОФ'!D$15*100</f>
        <v>0.45435053967551847</v>
      </c>
      <c r="E14" s="121">
        <f>+'Таблица №1-ОФ'!E14/'Таблица №1-ОФ'!E$15*100</f>
        <v>0.45714183358277871</v>
      </c>
      <c r="F14" s="121">
        <f>+'Таблица №1-ОФ'!F14/'Таблица №1-ОФ'!F$15*100</f>
        <v>0.45952837521023393</v>
      </c>
      <c r="G14" s="121">
        <f>+'Таблица №1-ОФ'!G14/'Таблица №1-ОФ'!G$15*100</f>
        <v>0.55163593377987119</v>
      </c>
      <c r="H14" s="121">
        <f>+'Таблица №1-ОФ'!H14/'Таблица №1-ОФ'!H$15*100</f>
        <v>0.55244219047359933</v>
      </c>
      <c r="I14" s="130">
        <f>+'Таблица №1-ОФ'!I14/'Таблица №1-ОФ'!I$15*100</f>
        <v>0.55562012096577928</v>
      </c>
      <c r="J14" s="130">
        <f>+'Таблица №1-ОФ'!J14/'Таблица №1-ОФ'!J$15*100</f>
        <v>0.63710219253899936</v>
      </c>
      <c r="K14" s="130">
        <f>+'Таблица №1-ОФ'!K14/'Таблица №1-ОФ'!K$15*100</f>
        <v>0.6382476879105371</v>
      </c>
    </row>
    <row r="15" spans="1:11" ht="35.1" customHeight="1" x14ac:dyDescent="0.25">
      <c r="A15" s="24" t="s">
        <v>23</v>
      </c>
      <c r="B15" s="121">
        <f>+SUM(B5:B14)</f>
        <v>100</v>
      </c>
      <c r="C15" s="121">
        <f t="shared" ref="C15:K15" si="0">+SUM(C5:C14)</f>
        <v>99.999999999999986</v>
      </c>
      <c r="D15" s="121">
        <f t="shared" si="0"/>
        <v>99.999999999999986</v>
      </c>
      <c r="E15" s="121">
        <f t="shared" si="0"/>
        <v>100</v>
      </c>
      <c r="F15" s="121">
        <f t="shared" si="0"/>
        <v>100.00000000000001</v>
      </c>
      <c r="G15" s="121">
        <f t="shared" si="0"/>
        <v>100.00000000000003</v>
      </c>
      <c r="H15" s="121">
        <f t="shared" si="0"/>
        <v>100</v>
      </c>
      <c r="I15" s="130">
        <f t="shared" si="0"/>
        <v>100.00000000000001</v>
      </c>
      <c r="J15" s="130">
        <f t="shared" si="0"/>
        <v>100.00000000000001</v>
      </c>
      <c r="K15" s="130">
        <f t="shared" si="0"/>
        <v>100.00000000000001</v>
      </c>
    </row>
  </sheetData>
  <mergeCells count="3">
    <mergeCell ref="A3:A4"/>
    <mergeCell ref="C3:K3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2024-11-18T13:41:55Z</cp:lastPrinted>
  <dcterms:created xsi:type="dcterms:W3CDTF">2008-05-09T10:07:54Z</dcterms:created>
  <dcterms:modified xsi:type="dcterms:W3CDTF">2024-11-18T13:41:56Z</dcterms:modified>
</cp:coreProperties>
</file>