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stoitsova\OneDrive - fsc.bg\Documents\Razni\Data\Minimalna dohodnost\2024_Q4\site\for site\"/>
    </mc:Choice>
  </mc:AlternateContent>
  <bookViews>
    <workbookView xWindow="0" yWindow="0" windowWidth="28800" windowHeight="12000"/>
  </bookViews>
  <sheets>
    <sheet name="Доходност 30.12.2022-31.12.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 l="1"/>
  <c r="K27" i="3"/>
  <c r="K29" i="3"/>
  <c r="K49" i="3" l="1"/>
  <c r="K6" i="3" l="1"/>
  <c r="K5" i="3"/>
  <c r="K4" i="3"/>
  <c r="J4" i="3"/>
  <c r="G6" i="3"/>
  <c r="J50" i="3" l="1"/>
  <c r="J27" i="3"/>
  <c r="F61" i="3" l="1"/>
  <c r="F57" i="3" l="1"/>
  <c r="F53" i="3"/>
  <c r="F54" i="3"/>
  <c r="F60" i="3"/>
  <c r="F56" i="3"/>
  <c r="F52" i="3"/>
  <c r="F59" i="3"/>
  <c r="F55" i="3"/>
  <c r="F58" i="3"/>
  <c r="F38" i="3"/>
  <c r="F12" i="3" l="1"/>
  <c r="F16" i="3"/>
  <c r="F6" i="3"/>
  <c r="F9" i="3"/>
  <c r="F15" i="3"/>
  <c r="F14" i="3"/>
  <c r="F7" i="3"/>
  <c r="F8" i="3"/>
  <c r="F10" i="3"/>
  <c r="F13" i="3"/>
  <c r="F11" i="3"/>
  <c r="F36" i="3"/>
  <c r="F35" i="3"/>
  <c r="F30" i="3"/>
  <c r="F37" i="3"/>
  <c r="F34" i="3"/>
  <c r="F29" i="3"/>
  <c r="F32" i="3"/>
  <c r="F33" i="3"/>
  <c r="F31" i="3"/>
  <c r="G15" i="3"/>
  <c r="G31" i="3" l="1"/>
  <c r="G38" i="3"/>
  <c r="H31" i="3"/>
  <c r="H38" i="3"/>
  <c r="H15" i="3"/>
  <c r="H16" i="3"/>
  <c r="H32" i="3"/>
  <c r="H30" i="3"/>
  <c r="H34" i="3"/>
  <c r="G32" i="3"/>
  <c r="G34" i="3"/>
  <c r="G33" i="3"/>
  <c r="H35" i="3"/>
  <c r="G37" i="3"/>
  <c r="H37" i="3"/>
  <c r="G29" i="3"/>
  <c r="G35" i="3"/>
  <c r="H29" i="3"/>
  <c r="H33" i="3"/>
  <c r="G36" i="3"/>
  <c r="G30" i="3"/>
  <c r="H36" i="3"/>
  <c r="G13" i="3"/>
  <c r="G14" i="3"/>
  <c r="G11" i="3"/>
  <c r="G12" i="3"/>
  <c r="G9" i="3"/>
  <c r="G8" i="3"/>
  <c r="G10" i="3"/>
  <c r="G16" i="3"/>
  <c r="G7" i="3"/>
  <c r="H9" i="3"/>
  <c r="H8" i="3"/>
  <c r="H7" i="3"/>
  <c r="H6" i="3"/>
  <c r="H11" i="3"/>
  <c r="H12" i="3"/>
  <c r="H13" i="3"/>
  <c r="H14" i="3"/>
  <c r="H10" i="3"/>
</calcChain>
</file>

<file path=xl/sharedStrings.xml><?xml version="1.0" encoding="utf-8"?>
<sst xmlns="http://schemas.openxmlformats.org/spreadsheetml/2006/main" count="75" uniqueCount="54">
  <si>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</si>
  <si>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</si>
  <si>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</si>
  <si>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</si>
  <si>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</si>
  <si>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</si>
  <si>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</si>
  <si>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</si>
  <si>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</si>
  <si>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</si>
  <si>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</si>
  <si>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</si>
  <si>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</si>
  <si>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</si>
  <si>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</si>
  <si>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</si>
  <si>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</si>
  <si>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</si>
  <si>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</si>
  <si>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</si>
  <si>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</si>
  <si>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</si>
  <si>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</si>
  <si>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</si>
  <si>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</si>
  <si>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</si>
  <si>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</si>
  <si>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 xml:space="preserve">ДПФПС "ДСК-Родина" </t>
  </si>
  <si>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</si>
  <si>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</si>
  <si>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</si>
  <si>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</si>
  <si>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</si>
  <si>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</si>
  <si>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</si>
  <si>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</si>
  <si>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</si>
  <si>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</si>
  <si>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</si>
  <si>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</si>
  <si>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>* ППФ "Пенсионноосигурителен институт"</t>
  </si>
  <si>
    <t>* ДПФ "Пенсионноосигурителен институт"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</si>
  <si>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</si>
  <si>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</si>
  <si>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</si>
  <si>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"ДаллБогг: Живот и Здраве"</t>
  </si>
  <si>
    <t>ППФ "ДаллБогг: Живот и Здраве"</t>
  </si>
  <si>
    <t>ДПФ "ДаллБогг: Живот и Здраве"</t>
  </si>
  <si>
    <t>ДОХОДНОСТ НА ФОНДОВЕТЕ ЗА ДОПЪЛНИТЕЛНО ПЕНСИОННО ОСИГУРЯВАНЕ ЗА ПЕРИОДА 30.12.2022 г. - 31.12.2024 г. НА ГОДИШНА БАЗА</t>
  </si>
  <si>
    <t>ДОХОДНОСТ НА УНИВЕРСАЛНИТЕ ПЕНСИОННИ ФОНДОВЕ
ЗА ПЕРИОДА  30.12.2022 г. - 31.12.2024 г.</t>
  </si>
  <si>
    <t>ДОХОДНОСТ НА ПРОФЕСИОНАЛНИТЕ ПЕНСИОННИ ФОНДОВЕ
ЗА ПЕРИОДА  30.12.2022 г. - 31.12.2024 г.</t>
  </si>
  <si>
    <t>ДОХОДНОСТ НА ДОБРОВОЛНИТЕ ПЕНСИОННИ ФОНДОВЕ
ЗА ПЕРИОДА  30.12.2022 г. - 31.12.2024 г.</t>
  </si>
  <si>
    <t xml:space="preserve"> Горна граница, съгласно чл. 193, ал. 7 от КСО</t>
  </si>
  <si>
    <t>ДОХОДНОСТ НА ДОБРОВОЛНИЯ ПЕНСИОНЕН ФОНД
ПО ПРОФЕСИОНАЛНИ СХЕМИ
ЗА ПЕРИОДА  30.12.2022 г. - 31.12.2024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</si>
</sst>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0"/>
      <name val="Arial"/>
      <family val="2"/>
    </font>
    <font>
      <sz val="10"/>
      <color theme="0"/>
      <name val="Arial"/>
      <family val="2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1" fillId="2" borderId="0" xfId="1" applyFont="1" applyFill="1" applyBorder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0" fillId="2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2" fontId="5" fillId="2" borderId="0" xfId="1" applyNumberFormat="1" applyFont="1" applyFill="1"/>
    <xf numFmtId="0" fontId="1" fillId="2" borderId="7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2" fillId="2" borderId="0" xfId="1" applyFont="1" applyFill="1"/>
    <xf numFmtId="10" fontId="2" fillId="2" borderId="0" xfId="1" applyNumberFormat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10" fontId="1" fillId="2" borderId="1" xfId="1" applyNumberFormat="1" applyFont="1" applyFill="1" applyBorder="1" applyAlignment="1">
      <alignment horizontal="right" indent="1"/>
    </xf>
    <xf numFmtId="10" fontId="1" fillId="2" borderId="8" xfId="1" applyNumberFormat="1" applyFont="1" applyFill="1" applyBorder="1" applyAlignment="1">
      <alignment horizontal="right" indent="1"/>
    </xf>
    <xf numFmtId="10" fontId="10" fillId="2" borderId="0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" xfId="1" applyFont="1" applyFill="1" applyBorder="1" applyAlignment="1">
      <alignment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/>
    <xf numFmtId="10" fontId="8" fillId="2" borderId="8" xfId="1" applyNumberFormat="1" applyFont="1" applyFill="1" applyBorder="1" applyAlignment="1">
      <alignment horizontal="right" indent="1"/>
    </xf>
    <xf numFmtId="10" fontId="15" fillId="2" borderId="0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wrapText="1"/>
    </xf>
    <xf numFmtId="10" fontId="1" fillId="2" borderId="1" xfId="1" applyNumberFormat="1" applyFont="1" applyFill="1" applyBorder="1" applyAlignment="1">
      <alignment horizontal="right" wrapText="1" indent="1"/>
    </xf>
    <xf numFmtId="10" fontId="1" fillId="2" borderId="8" xfId="1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8" fillId="2" borderId="8" xfId="1" applyNumberFormat="1" applyFont="1" applyFill="1" applyBorder="1" applyAlignment="1">
      <alignment horizontal="right" wrapText="1" indent="1"/>
    </xf>
    <xf numFmtId="10" fontId="18" fillId="2" borderId="0" xfId="3" applyNumberFormat="1" applyFont="1" applyFill="1" applyBorder="1" applyAlignment="1">
      <alignment horizontal="center"/>
    </xf>
    <xf numFmtId="10" fontId="17" fillId="2" borderId="0" xfId="3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wrapText="1"/>
    </xf>
    <xf numFmtId="0" fontId="1" fillId="2" borderId="0" xfId="1" applyFont="1" applyFill="1" applyAlignment="1">
      <alignment vertical="center" wrapText="1"/>
    </xf>
    <xf numFmtId="0" fontId="3" fillId="2" borderId="0" xfId="1" applyFill="1" applyAlignment="1">
      <alignment vertical="center" wrapText="1"/>
    </xf>
    <xf numFmtId="10" fontId="3" fillId="2" borderId="0" xfId="1" applyNumberFormat="1" applyFill="1" applyAlignment="1">
      <alignment vertical="center" wrapText="1"/>
    </xf>
    <xf numFmtId="0" fontId="14" fillId="2" borderId="0" xfId="1" applyFont="1" applyFill="1"/>
    <xf numFmtId="0" fontId="20" fillId="2" borderId="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10" fontId="15" fillId="2" borderId="0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0" fontId="8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right" wrapText="1"/>
    </xf>
    <xf numFmtId="10" fontId="8" fillId="2" borderId="0" xfId="1" applyNumberFormat="1" applyFont="1" applyFill="1" applyBorder="1" applyAlignment="1">
      <alignment horizontal="right"/>
    </xf>
    <xf numFmtId="0" fontId="1" fillId="2" borderId="10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left"/>
    </xf>
    <xf numFmtId="10" fontId="1" fillId="2" borderId="2" xfId="1" applyNumberFormat="1" applyFont="1" applyFill="1" applyBorder="1" applyAlignment="1">
      <alignment horizontal="right" indent="1"/>
    </xf>
    <xf numFmtId="10" fontId="8" fillId="2" borderId="12" xfId="1" applyNumberFormat="1" applyFont="1" applyFill="1" applyBorder="1" applyAlignment="1">
      <alignment horizontal="right" indent="1"/>
    </xf>
    <xf numFmtId="0" fontId="6" fillId="2" borderId="0" xfId="1" applyFont="1" applyFill="1"/>
    <xf numFmtId="0" fontId="14" fillId="2" borderId="0" xfId="1" applyFont="1" applyFill="1" applyBorder="1"/>
    <xf numFmtId="1" fontId="4" fillId="2" borderId="0" xfId="1" applyNumberFormat="1" applyFont="1" applyFill="1" applyAlignment="1">
      <alignment horizontal="center" wrapText="1"/>
    </xf>
    <xf numFmtId="0" fontId="8" fillId="2" borderId="7" xfId="1" applyFont="1" applyFill="1" applyBorder="1" applyAlignment="1">
      <alignment horizontal="right" wrapText="1" indent="1"/>
    </xf>
    <xf numFmtId="0" fontId="8" fillId="2" borderId="1" xfId="1" applyFont="1" applyFill="1" applyBorder="1" applyAlignment="1">
      <alignment horizontal="right" wrapText="1" indent="1"/>
    </xf>
    <xf numFmtId="0" fontId="8" fillId="2" borderId="3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right" wrapText="1" indent="1"/>
    </xf>
    <xf numFmtId="0" fontId="1" fillId="2" borderId="1" xfId="1" applyFont="1" applyFill="1" applyBorder="1" applyAlignment="1">
      <alignment horizontal="right" wrapText="1" indent="1"/>
    </xf>
    <xf numFmtId="0" fontId="1" fillId="2" borderId="10" xfId="1" applyFont="1" applyFill="1" applyBorder="1" applyAlignment="1">
      <alignment horizontal="right" wrapText="1" indent="1"/>
    </xf>
    <xf numFmtId="0" fontId="1" fillId="2" borderId="2" xfId="1" applyFont="1" applyFill="1" applyBorder="1" applyAlignment="1">
      <alignment horizontal="right" wrapText="1" indent="1"/>
    </xf>
    <xf numFmtId="0" fontId="1" fillId="2" borderId="11" xfId="1" applyFont="1" applyFill="1" applyBorder="1" applyAlignment="1">
      <alignment horizontal="left" wrapText="1"/>
    </xf>
    <xf numFmtId="0" fontId="1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wrapText="1"/>
    </xf>
    <xf numFmtId="0" fontId="11" fillId="2" borderId="0" xfId="1" applyFont="1" applyFill="1" applyBorder="1" applyAlignment="1">
      <alignment horizontal="right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000CC"/>
      <color rgb="FF0066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30.12.2022-31.12.2024'!$J$27</c:f>
          <c:strCache>
            <c:ptCount val="1"/>
            <c:pt idx="0">
              <c:v>ДОХОДНОСТ НА ПРОФЕСИОНАЛНИТЕ ПЕНСИОННИ ФОНДОВЕ
ЗА ПЕРИОДА  30.12.2022 г. - 31.12.2024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2728938661764719E-2"/>
          <c:y val="0.14606643927400723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30.12.2022-31.12.2024'!$B$29:$B$38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30.12.2022-31.12.2024'!$E$29:$E$38</c:f>
              <c:numCache>
                <c:formatCode>0.00%</c:formatCode>
                <c:ptCount val="10"/>
                <c:pt idx="0">
                  <c:v>6.2923189750962116E-2</c:v>
                </c:pt>
                <c:pt idx="1">
                  <c:v>5.4280976637302469E-2</c:v>
                </c:pt>
                <c:pt idx="2">
                  <c:v>6.7888026209274033E-2</c:v>
                </c:pt>
                <c:pt idx="3">
                  <c:v>7.6436991304439372E-2</c:v>
                </c:pt>
                <c:pt idx="4">
                  <c:v>8.3156510993215083E-2</c:v>
                </c:pt>
                <c:pt idx="5">
                  <c:v>5.2806253077697596E-2</c:v>
                </c:pt>
                <c:pt idx="6">
                  <c:v>6.507960589941808E-2</c:v>
                </c:pt>
                <c:pt idx="7">
                  <c:v>0.10901740563300355</c:v>
                </c:pt>
                <c:pt idx="8">
                  <c:v>6.9379927038688338E-2</c:v>
                </c:pt>
                <c:pt idx="9">
                  <c:v>8.688371093409053E-2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F-4FB0-AF63-D345F615DD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30.12.2022-31.12.2024'!$B$29:$B$37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30.12.2022-31.12.2024'!$F$29:$F$38</c:f>
              <c:numCache>
                <c:formatCode>0.00%</c:formatCode>
                <c:ptCount val="10"/>
                <c:pt idx="0">
                  <c:v>6.8273746302964761E-2</c:v>
                </c:pt>
                <c:pt idx="1">
                  <c:v>6.8273746302964761E-2</c:v>
                </c:pt>
                <c:pt idx="2">
                  <c:v>6.8273746302964761E-2</c:v>
                </c:pt>
                <c:pt idx="3">
                  <c:v>6.8273746302964761E-2</c:v>
                </c:pt>
                <c:pt idx="4">
                  <c:v>6.8273746302964761E-2</c:v>
                </c:pt>
                <c:pt idx="5">
                  <c:v>6.8273746302964761E-2</c:v>
                </c:pt>
                <c:pt idx="6">
                  <c:v>6.8273746302964761E-2</c:v>
                </c:pt>
                <c:pt idx="7">
                  <c:v>6.8273746302964761E-2</c:v>
                </c:pt>
                <c:pt idx="8">
                  <c:v>6.8273746302964761E-2</c:v>
                </c:pt>
                <c:pt idx="9">
                  <c:v>6.8273746302964761E-2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F-4FB0-AF63-D345F615DD3B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30.12.2022-31.12.2024'!$B$29:$B$37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30.12.2022-31.12.2024'!$G$29:$G$38</c:f>
              <c:numCache>
                <c:formatCode>0.00%</c:formatCode>
                <c:ptCount val="10"/>
                <c:pt idx="0">
                  <c:v>3.8273746302964762E-2</c:v>
                </c:pt>
                <c:pt idx="1">
                  <c:v>3.8273746302964762E-2</c:v>
                </c:pt>
                <c:pt idx="2">
                  <c:v>3.8273746302964762E-2</c:v>
                </c:pt>
                <c:pt idx="3">
                  <c:v>3.8273746302964762E-2</c:v>
                </c:pt>
                <c:pt idx="4">
                  <c:v>3.8273746302964762E-2</c:v>
                </c:pt>
                <c:pt idx="5">
                  <c:v>3.8273746302964762E-2</c:v>
                </c:pt>
                <c:pt idx="6">
                  <c:v>3.8273746302964762E-2</c:v>
                </c:pt>
                <c:pt idx="7">
                  <c:v>3.8273746302964762E-2</c:v>
                </c:pt>
                <c:pt idx="8">
                  <c:v>3.8273746302964762E-2</c:v>
                </c:pt>
                <c:pt idx="9">
                  <c:v>3.8273746302964762E-2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F-4FB0-AF63-D345F615DD3B}"/>
            </c:ext>
          </c:extLst>
        </c:ser>
        <c:ser>
          <c:idx val="3"/>
          <c:order val="3"/>
          <c:spPr>
            <a:ln w="25400">
              <a:solidFill>
                <a:srgbClr val="0000CC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30.12.2022-31.12.2024'!$B$29:$B$37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30.12.2022-31.12.2024'!$H$29:$H$38</c:f>
              <c:numCache>
                <c:formatCode>0.00%</c:formatCode>
                <c:ptCount val="10"/>
                <c:pt idx="0">
                  <c:v>9.827374630296476E-2</c:v>
                </c:pt>
                <c:pt idx="1">
                  <c:v>9.827374630296476E-2</c:v>
                </c:pt>
                <c:pt idx="2">
                  <c:v>9.827374630296476E-2</c:v>
                </c:pt>
                <c:pt idx="3">
                  <c:v>9.827374630296476E-2</c:v>
                </c:pt>
                <c:pt idx="4">
                  <c:v>9.827374630296476E-2</c:v>
                </c:pt>
                <c:pt idx="5">
                  <c:v>9.827374630296476E-2</c:v>
                </c:pt>
                <c:pt idx="6">
                  <c:v>9.827374630296476E-2</c:v>
                </c:pt>
                <c:pt idx="7">
                  <c:v>9.827374630296476E-2</c:v>
                </c:pt>
                <c:pt idx="8">
                  <c:v>9.827374630296476E-2</c:v>
                </c:pt>
                <c:pt idx="9">
                  <c:v>9.827374630296476E-2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F-4FB0-AF63-D345F615DD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date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 anchor="ctr" anchorCtr="0"/>
          <a:lstStyle/>
          <a:p>
            <a:pPr>
              <a:defRPr sz="800" b="0" i="0" u="none" strike="noStrike" baseline="0">
                <a:ln>
                  <a:noFill/>
                </a:ln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 val="autoZero"/>
        <c:auto val="0"/>
        <c:lblOffset val="100"/>
        <c:baseTimeUnit val="days"/>
        <c:majorUnit val="1"/>
        <c:minorUnit val="1"/>
      </c:date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30.12.2022-31.12.2024'!$J$4</c:f>
          <c:strCache>
            <c:ptCount val="1"/>
            <c:pt idx="0">
              <c:v>ДОХОДНОСТ НА УНИВЕРСАЛНИТЕ ПЕНСИОННИ ФОНДОВЕ
ЗА ПЕРИОДА  30.12.2022 г. - 31.12.2024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765927519763418E-2"/>
          <c:y val="0.1520122627121230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343507059236849E-3"/>
                  <c:y val="-4.88278551379422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5B-4352-8FF0-B1701062B143}"/>
                </c:ext>
              </c:extLst>
            </c:dLbl>
            <c:dLbl>
              <c:idx val="1"/>
              <c:layout>
                <c:manualLayout>
                  <c:x val="7.2580614026817144E-5"/>
                  <c:y val="-2.7465668515092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35-4AAA-9F7B-7A67DC353356}"/>
                </c:ext>
              </c:extLst>
            </c:dLbl>
            <c:dLbl>
              <c:idx val="2"/>
              <c:layout>
                <c:manualLayout>
                  <c:x val="-2.9962750143021082E-17"/>
                  <c:y val="-4.88278551379422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5B-4352-8FF0-B1701062B143}"/>
                </c:ext>
              </c:extLst>
            </c:dLbl>
            <c:dLbl>
              <c:idx val="5"/>
              <c:layout>
                <c:manualLayout>
                  <c:x val="-1.1985100057208433E-16"/>
                  <c:y val="-6.103481892242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CC-4755-9A08-4F057D178BAB}"/>
                </c:ext>
              </c:extLst>
            </c:dLbl>
            <c:dLbl>
              <c:idx val="7"/>
              <c:layout>
                <c:manualLayout>
                  <c:x val="1.6343507059236849E-3"/>
                  <c:y val="-2.13621866228497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CC-4755-9A08-4F057D178BAB}"/>
                </c:ext>
              </c:extLst>
            </c:dLbl>
            <c:dLbl>
              <c:idx val="8"/>
              <c:layout>
                <c:manualLayout>
                  <c:x val="0"/>
                  <c:y val="-4.57761141918208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CC-4755-9A08-4F057D178BA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30.12.2022-31.12.2024'!$B$6:$B$15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30.12.2022-31.12.2024'!$E$6:$E$15</c:f>
              <c:numCache>
                <c:formatCode>0.00%</c:formatCode>
                <c:ptCount val="10"/>
                <c:pt idx="0">
                  <c:v>6.5468926497106672E-2</c:v>
                </c:pt>
                <c:pt idx="1">
                  <c:v>6.7428370816213112E-2</c:v>
                </c:pt>
                <c:pt idx="2">
                  <c:v>6.3843330041833735E-2</c:v>
                </c:pt>
                <c:pt idx="3">
                  <c:v>7.344109026898149E-2</c:v>
                </c:pt>
                <c:pt idx="4">
                  <c:v>7.7423258980335863E-2</c:v>
                </c:pt>
                <c:pt idx="5">
                  <c:v>6.7587690516910381E-2</c:v>
                </c:pt>
                <c:pt idx="6">
                  <c:v>6.0666620294151263E-2</c:v>
                </c:pt>
                <c:pt idx="7">
                  <c:v>9.7117106111431761E-2</c:v>
                </c:pt>
                <c:pt idx="8">
                  <c:v>6.4318946942712341E-2</c:v>
                </c:pt>
                <c:pt idx="9">
                  <c:v>9.3637788927329435E-2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5-4F1B-AA7C-8B706FD397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30.12.2022-31.12.2024'!$B$6:$B$14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30.12.2022-31.12.2024'!$F$6:$F$15</c:f>
              <c:numCache>
                <c:formatCode>0.00%</c:formatCode>
                <c:ptCount val="10"/>
                <c:pt idx="0">
                  <c:v>6.9364275509982087E-2</c:v>
                </c:pt>
                <c:pt idx="1">
                  <c:v>6.9364275509982087E-2</c:v>
                </c:pt>
                <c:pt idx="2">
                  <c:v>6.9364275509982087E-2</c:v>
                </c:pt>
                <c:pt idx="3">
                  <c:v>6.9364275509982087E-2</c:v>
                </c:pt>
                <c:pt idx="4">
                  <c:v>6.9364275509982087E-2</c:v>
                </c:pt>
                <c:pt idx="5">
                  <c:v>6.9364275509982087E-2</c:v>
                </c:pt>
                <c:pt idx="6">
                  <c:v>6.9364275509982087E-2</c:v>
                </c:pt>
                <c:pt idx="7">
                  <c:v>6.9364275509982087E-2</c:v>
                </c:pt>
                <c:pt idx="8">
                  <c:v>6.9364275509982087E-2</c:v>
                </c:pt>
                <c:pt idx="9">
                  <c:v>6.9364275509982087E-2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5-4F1B-AA7C-8B706FD3976E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30.12.2022-31.12.2024'!$B$6:$B$14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30.12.2022-31.12.2024'!$G$6:$G$15</c:f>
              <c:numCache>
                <c:formatCode>0.00%</c:formatCode>
                <c:ptCount val="10"/>
                <c:pt idx="0">
                  <c:v>3.9364275509982088E-2</c:v>
                </c:pt>
                <c:pt idx="1">
                  <c:v>3.9364275509982088E-2</c:v>
                </c:pt>
                <c:pt idx="2">
                  <c:v>3.9364275509982088E-2</c:v>
                </c:pt>
                <c:pt idx="3">
                  <c:v>3.9364275509982088E-2</c:v>
                </c:pt>
                <c:pt idx="4">
                  <c:v>3.9364275509982088E-2</c:v>
                </c:pt>
                <c:pt idx="5">
                  <c:v>3.9364275509982088E-2</c:v>
                </c:pt>
                <c:pt idx="6">
                  <c:v>3.9364275509982088E-2</c:v>
                </c:pt>
                <c:pt idx="7">
                  <c:v>3.9364275509982088E-2</c:v>
                </c:pt>
                <c:pt idx="8">
                  <c:v>3.9364275509982088E-2</c:v>
                </c:pt>
                <c:pt idx="9">
                  <c:v>3.9364275509982088E-2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5-4F1B-AA7C-8B706FD3976E}"/>
            </c:ext>
          </c:extLst>
        </c:ser>
        <c:ser>
          <c:idx val="3"/>
          <c:order val="3"/>
          <c:spPr>
            <a:ln w="25400">
              <a:solidFill>
                <a:srgbClr val="0000CC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30.12.2022-31.12.2024'!$B$6:$B$14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30.12.2022-31.12.2024'!$H$6:$H$15</c:f>
              <c:numCache>
                <c:formatCode>0.00%</c:formatCode>
                <c:ptCount val="10"/>
                <c:pt idx="0">
                  <c:v>9.9364275509982086E-2</c:v>
                </c:pt>
                <c:pt idx="1">
                  <c:v>9.9364275509982086E-2</c:v>
                </c:pt>
                <c:pt idx="2">
                  <c:v>9.9364275509982086E-2</c:v>
                </c:pt>
                <c:pt idx="3">
                  <c:v>9.9364275509982086E-2</c:v>
                </c:pt>
                <c:pt idx="4">
                  <c:v>9.9364275509982086E-2</c:v>
                </c:pt>
                <c:pt idx="5">
                  <c:v>9.9364275509982086E-2</c:v>
                </c:pt>
                <c:pt idx="6">
                  <c:v>9.9364275509982086E-2</c:v>
                </c:pt>
                <c:pt idx="7">
                  <c:v>9.9364275509982086E-2</c:v>
                </c:pt>
                <c:pt idx="8">
                  <c:v>9.9364275509982086E-2</c:v>
                </c:pt>
                <c:pt idx="9">
                  <c:v>9.9364275509982086E-2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B5-4F1B-AA7C-8B706FD397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
ЗА ПЕРИОДА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.2022 г. - 3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.2024 г. НА ГОДИШНА БАЗА</a:t>
            </a:r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474437766795793"/>
          <c:h val="0.656214448603760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79302773513265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89-4E96-916F-B168BFF93E8A}"/>
                </c:ext>
              </c:extLst>
            </c:dLbl>
            <c:dLbl>
              <c:idx val="1"/>
              <c:layout>
                <c:manualLayout>
                  <c:x val="1.6359918200408998E-3"/>
                  <c:y val="-5.820105106946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89-4E96-916F-B168BFF93E8A}"/>
                </c:ext>
              </c:extLst>
            </c:dLbl>
            <c:dLbl>
              <c:idx val="2"/>
              <c:layout>
                <c:manualLayout>
                  <c:x val="3.2719836400818296E-3"/>
                  <c:y val="-4.4506686111946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3A-4F94-878E-2A708D5604EE}"/>
                </c:ext>
              </c:extLst>
            </c:dLbl>
            <c:dLbl>
              <c:idx val="5"/>
              <c:layout>
                <c:manualLayout>
                  <c:x val="5.9985673775210766E-17"/>
                  <c:y val="-5.1353868590706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FA-49C2-8A58-B9F82DC89EC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30.12.2022-31.12.2024'!$B$52:$B$61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30.12.2022-31.12.2024'!$E$52:$E$61</c:f>
              <c:numCache>
                <c:formatCode>0.00%</c:formatCode>
                <c:ptCount val="10"/>
                <c:pt idx="0">
                  <c:v>6.8725882730006571E-2</c:v>
                </c:pt>
                <c:pt idx="1">
                  <c:v>6.5080562013734466E-2</c:v>
                </c:pt>
                <c:pt idx="2">
                  <c:v>7.2446896135720085E-2</c:v>
                </c:pt>
                <c:pt idx="3">
                  <c:v>7.6126333490240228E-2</c:v>
                </c:pt>
                <c:pt idx="4">
                  <c:v>8.7394293572519377E-2</c:v>
                </c:pt>
                <c:pt idx="5">
                  <c:v>6.7724881003764947E-2</c:v>
                </c:pt>
                <c:pt idx="6">
                  <c:v>7.9672216745933833E-2</c:v>
                </c:pt>
                <c:pt idx="7">
                  <c:v>0.11769010731402796</c:v>
                </c:pt>
                <c:pt idx="8">
                  <c:v>7.3857568563255427E-2</c:v>
                </c:pt>
                <c:pt idx="9">
                  <c:v>9.2494863798503912E-2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2-4EDD-AAA1-69283AA028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'Доходност 30.12.2022-31.12.2024'!$B$52:$B$60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30.12.2022-31.12.2024'!$F$52:$F$61</c:f>
              <c:numCache>
                <c:formatCode>0.00%</c:formatCode>
                <c:ptCount val="10"/>
                <c:pt idx="0">
                  <c:v>7.5137011012261279E-2</c:v>
                </c:pt>
                <c:pt idx="1">
                  <c:v>7.5137011012261279E-2</c:v>
                </c:pt>
                <c:pt idx="2">
                  <c:v>7.5137011012261279E-2</c:v>
                </c:pt>
                <c:pt idx="3">
                  <c:v>7.5137011012261279E-2</c:v>
                </c:pt>
                <c:pt idx="4">
                  <c:v>7.5137011012261279E-2</c:v>
                </c:pt>
                <c:pt idx="5">
                  <c:v>7.5137011012261279E-2</c:v>
                </c:pt>
                <c:pt idx="6">
                  <c:v>7.5137011012261279E-2</c:v>
                </c:pt>
                <c:pt idx="7">
                  <c:v>7.5137011012261279E-2</c:v>
                </c:pt>
                <c:pt idx="8">
                  <c:v>7.5137011012261279E-2</c:v>
                </c:pt>
                <c:pt idx="9">
                  <c:v>7.5137011012261279E-2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EDD-AAA1-69283AA028C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2-4EDD-AAA1-69283AA028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30.12.2022-31.12.2024'!$B$52:$B$60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A2-4EDD-AAA1-69283AA028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302200</xdr:colOff>
      <xdr:row>25</xdr:row>
      <xdr:rowOff>69271</xdr:rowOff>
    </xdr:from>
    <xdr:to>
      <xdr:col>17</xdr:col>
      <xdr:colOff>597476</xdr:colOff>
      <xdr:row>44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290944</xdr:colOff>
      <xdr:row>2</xdr:row>
      <xdr:rowOff>15588</xdr:rowOff>
    </xdr:from>
    <xdr:to>
      <xdr:col>18</xdr:col>
      <xdr:colOff>34636</xdr:colOff>
      <xdr:row>20</xdr:row>
      <xdr:rowOff>64079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359351</xdr:colOff>
      <xdr:row>48</xdr:row>
      <xdr:rowOff>550718</xdr:rowOff>
    </xdr:from>
    <xdr:to>
      <xdr:col>18</xdr:col>
      <xdr:colOff>95248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0.87321</cdr:x>
      <cdr:y>0.63456</cdr:y>
    </cdr:from>
    <cdr:to>
      <cdr:x>1</cdr:x>
      <cdr:y>0.77063</cdr:y>
    </cdr:to>
    <cdr:sp macro="" textlink="'Доходност 30.12.2022-31.12.2024'!$K$29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7791" y="2730873"/>
          <a:ext cx="978326" cy="585586"/>
        </a:xfrm>
        <a:prstGeom xmlns:a="http://schemas.openxmlformats.org/drawingml/2006/main" prst="accentCallout2">
          <a:avLst>
            <a:gd name="adj1" fmla="val 48137"/>
            <a:gd name="adj2" fmla="val -1563"/>
            <a:gd name="adj3" fmla="val 47051"/>
            <a:gd name="adj4" fmla="val -117281"/>
            <a:gd name="adj5" fmla="val 4812"/>
            <a:gd name="adj6" fmla="val -11801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3.83%
 Минимална
доходност</a:t>
          </a:fld>
          <a:endParaRPr lang="bg-BG" sz="800" b="0" i="0" strike="noStrike">
            <a:solidFill>
              <a:srgbClr val="FF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0.86309</cdr:x>
      <cdr:y>0.44865</cdr:y>
    </cdr:from>
    <cdr:to>
      <cdr:x>1</cdr:x>
      <cdr:y>0.57545</cdr:y>
    </cdr:to>
    <cdr:sp macro="" textlink="'Доходност 30.12.2022-31.12.2024'!$K$28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9703" y="1930796"/>
          <a:ext cx="1056414" cy="545693"/>
        </a:xfrm>
        <a:prstGeom xmlns:a="http://schemas.openxmlformats.org/drawingml/2006/main" prst="accentCallout2">
          <a:avLst>
            <a:gd name="adj1" fmla="val 47923"/>
            <a:gd name="adj2" fmla="val 3876"/>
            <a:gd name="adj3" fmla="val 50759"/>
            <a:gd name="adj4" fmla="val -118943"/>
            <a:gd name="adj5" fmla="val 9972"/>
            <a:gd name="adj6" fmla="val -11841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indent="0"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00B050"/>
              </a:solidFill>
              <a:latin typeface="Times New Roman"/>
              <a:ea typeface="+mn-ea"/>
              <a:cs typeface="Times New Roman"/>
            </a:rPr>
            <a:pPr marL="0" indent="0" algn="l" rtl="1">
              <a:defRPr sz="1000"/>
            </a:pPr>
            <a:t>  6.83%
  Среднопретеглена 
  доходност</a:t>
          </a:fld>
          <a:endParaRPr lang="bg-BG" sz="900" b="0" i="0" u="none" strike="noStrike">
            <a:solidFill>
              <a:srgbClr val="00B050"/>
            </a:solidFill>
            <a:latin typeface="Times New Roman"/>
            <a:ea typeface="+mn-ea"/>
            <a:cs typeface="Times New Roman"/>
          </a:endParaRPr>
        </a:p>
      </cdr:txBody>
    </cdr:sp>
  </cdr:relSizeAnchor>
  <cdr:relSizeAnchor xmlns:cdr="http://schemas.openxmlformats.org/drawingml/2006/chartDrawing">
    <cdr:from>
      <cdr:x>0.86982</cdr:x>
      <cdr:y>0.27968</cdr:y>
    </cdr:from>
    <cdr:to>
      <cdr:x>1</cdr:x>
      <cdr:y>0.39437</cdr:y>
    </cdr:to>
    <cdr:sp macro="" textlink="'Доходност 30.12.2022-31.12.2024'!$K$27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11633" y="1203628"/>
          <a:ext cx="1004484" cy="493576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4009"/>
            <a:gd name="adj4" fmla="val -117901"/>
            <a:gd name="adj5" fmla="val -8381"/>
            <a:gd name="adj6" fmla="val -11785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C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indent="0"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00CC"/>
              </a:solidFill>
              <a:latin typeface="Times New Roman"/>
              <a:ea typeface="+mn-ea"/>
              <a:cs typeface="Times New Roman"/>
            </a:rPr>
            <a:pPr marL="0" indent="0" algn="l" rtl="1">
              <a:defRPr sz="1000"/>
            </a:pPr>
            <a:t> 9.83%
 Горна граница
 на доходността</a:t>
          </a:fld>
          <a:endParaRPr lang="bg-BG" sz="900" b="0" i="0" u="none" strike="noStrike">
            <a:solidFill>
              <a:srgbClr val="0000CC"/>
            </a:solidFill>
            <a:latin typeface="Times New Roman"/>
            <a:ea typeface="+mn-ea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0.87983</cdr:x>
      <cdr:y>0.21474</cdr:y>
    </cdr:from>
    <cdr:to>
      <cdr:x>1</cdr:x>
      <cdr:y>0.3916</cdr:y>
    </cdr:to>
    <cdr:sp macro="" textlink="'Доходност 30.12.2022-31.12.2024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836869" y="893653"/>
          <a:ext cx="933801" cy="736014"/>
        </a:xfrm>
        <a:prstGeom xmlns:a="http://schemas.openxmlformats.org/drawingml/2006/main" prst="accentCallout2">
          <a:avLst>
            <a:gd name="adj1" fmla="val 63988"/>
            <a:gd name="adj2" fmla="val -12887"/>
            <a:gd name="adj3" fmla="val 67585"/>
            <a:gd name="adj4" fmla="val -145290"/>
            <a:gd name="adj5" fmla="val 33389"/>
            <a:gd name="adj6" fmla="val -14458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C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indent="0"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00CC"/>
              </a:solidFill>
              <a:latin typeface="Times New Roman"/>
              <a:ea typeface="+mn-ea"/>
              <a:cs typeface="Times New Roman"/>
            </a:rPr>
            <a:pPr marL="0" indent="0" algn="l" rtl="1">
              <a:defRPr sz="1000"/>
            </a:pPr>
            <a:t>9.94%
Горна граница
на доходността</a:t>
          </a:fld>
          <a:endParaRPr lang="en-US" sz="900" b="0" i="0" u="none" strike="noStrike">
            <a:solidFill>
              <a:srgbClr val="0000CC"/>
            </a:solidFill>
            <a:latin typeface="Times New Roman"/>
            <a:ea typeface="+mn-ea"/>
            <a:cs typeface="Times New Roman"/>
          </a:endParaRPr>
        </a:p>
      </cdr:txBody>
    </cdr:sp>
  </cdr:relSizeAnchor>
  <cdr:relSizeAnchor xmlns:cdr="http://schemas.openxmlformats.org/drawingml/2006/chartDrawing">
    <cdr:from>
      <cdr:x>0.87024</cdr:x>
      <cdr:y>0.45206</cdr:y>
    </cdr:from>
    <cdr:to>
      <cdr:x>0.99426</cdr:x>
      <cdr:y>0.57923</cdr:y>
    </cdr:to>
    <cdr:sp macro="" textlink="'Доходност 30.12.2022-31.12.2024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62348" y="1881274"/>
          <a:ext cx="963718" cy="529226"/>
        </a:xfrm>
        <a:prstGeom xmlns:a="http://schemas.openxmlformats.org/drawingml/2006/main" prst="accentCallout2">
          <a:avLst>
            <a:gd name="adj1" fmla="val 55607"/>
            <a:gd name="adj2" fmla="val -3656"/>
            <a:gd name="adj3" fmla="val 58541"/>
            <a:gd name="adj4" fmla="val -133918"/>
            <a:gd name="adj5" fmla="val 2240"/>
            <a:gd name="adj6" fmla="val -13426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6.94%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0.87206</cdr:x>
      <cdr:y>0.66926</cdr:y>
    </cdr:from>
    <cdr:to>
      <cdr:x>0.99331</cdr:x>
      <cdr:y>0.78092</cdr:y>
    </cdr:to>
    <cdr:sp macro="" textlink="'Доходност 30.12.2022-31.12.2024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76521" y="2785162"/>
          <a:ext cx="942194" cy="464680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22903"/>
            <a:gd name="adj4" fmla="val -142190"/>
            <a:gd name="adj5" fmla="val -31493"/>
            <a:gd name="adj6" fmla="val -14210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3.94%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0.24369</cdr:y>
    </cdr:from>
    <cdr:to>
      <cdr:x>1</cdr:x>
      <cdr:y>0.40242</cdr:y>
    </cdr:to>
    <cdr:sp macro="" textlink="'Доходност 30.12.2022-31.12.2024'!$K$49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76446" y="903981"/>
          <a:ext cx="986429" cy="588818"/>
        </a:xfrm>
        <a:prstGeom xmlns:a="http://schemas.openxmlformats.org/drawingml/2006/main" prst="accentCallout2">
          <a:avLst>
            <a:gd name="adj1" fmla="val 41465"/>
            <a:gd name="adj2" fmla="val -5847"/>
            <a:gd name="adj3" fmla="val 44393"/>
            <a:gd name="adj4" fmla="val -131792"/>
            <a:gd name="adj5" fmla="val 133765"/>
            <a:gd name="adj6" fmla="val -13239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ln>
                <a:noFill/>
              </a:ln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7.51%
Среднопретеглена
доходност</a:t>
          </a:fld>
          <a:endParaRPr lang="bg-BG" sz="850" b="0" i="0" strike="noStrike">
            <a:ln>
              <a:noFill/>
            </a:ln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zoomScale="110" zoomScaleNormal="110" workbookViewId="0">
      <selection activeCell="G23" sqref="G23"/>
    </sheetView>
  </sheetViews>
  <sheetFormatPr defaultRowHeight="12" x14ac:dyDescent="0.2"/>
  <cols>
    <col min="1" max="1" width="3.5703125" style="3" customWidth="1"/>
    <col min="2" max="2" width="29.28515625" style="3" customWidth="1"/>
    <col min="3" max="4" width="14.28515625" style="3" customWidth="1"/>
    <col min="5" max="5" width="12" style="3" customWidth="1"/>
    <col min="6" max="7" width="9.5703125" style="19" customWidth="1"/>
    <col min="8" max="8" width="9.42578125" style="19" customWidth="1"/>
    <col min="9" max="9" width="9.140625" style="19"/>
    <col min="10" max="10" width="9.140625" style="49"/>
    <col min="11" max="11" width="9.140625" style="19" customWidth="1"/>
    <col min="12" max="12" width="9.140625" style="3"/>
    <col min="13" max="13" width="9.140625" style="3" customWidth="1"/>
    <col min="14" max="15" width="9.140625" style="3"/>
    <col min="16" max="16" width="9.85546875" style="3" customWidth="1"/>
    <col min="17" max="16384" width="9.140625" style="3"/>
  </cols>
  <sheetData>
    <row r="1" spans="1:20" ht="14.25" customHeight="1" x14ac:dyDescent="0.25">
      <c r="A1" s="65" t="s">
        <v>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20" ht="14.25" customHeight="1" x14ac:dyDescent="0.2">
      <c r="A2" s="4"/>
      <c r="B2" s="4"/>
      <c r="C2" s="4"/>
      <c r="D2" s="4"/>
      <c r="E2" s="4"/>
      <c r="F2" s="5"/>
      <c r="G2" s="5"/>
      <c r="H2" s="6"/>
      <c r="I2" s="6"/>
      <c r="J2" s="7"/>
      <c r="K2" s="6"/>
      <c r="L2" s="2"/>
      <c r="M2" s="2"/>
      <c r="N2" s="2"/>
      <c r="O2" s="2"/>
      <c r="P2" s="2"/>
    </row>
    <row r="3" spans="1:20" ht="43.5" customHeight="1" thickBot="1" x14ac:dyDescent="0.25">
      <c r="A3" s="68" t="s">
        <v>49</v>
      </c>
      <c r="B3" s="68"/>
      <c r="C3" s="68"/>
      <c r="D3" s="68"/>
      <c r="E3" s="68"/>
      <c r="F3" s="8"/>
      <c r="G3" s="8"/>
      <c r="H3" s="6"/>
      <c r="I3" s="6"/>
      <c r="J3" s="7"/>
      <c r="K3" s="6"/>
      <c r="L3" s="6"/>
      <c r="M3" s="6"/>
      <c r="N3" s="6"/>
      <c r="O3" s="2"/>
      <c r="P3" s="2"/>
    </row>
    <row r="4" spans="1:20" ht="72" x14ac:dyDescent="0.2">
      <c r="A4" s="9" t="s">
        <v>28</v>
      </c>
      <c r="B4" s="10" t="s">
        <v>29</v>
      </c>
      <c r="C4" s="10" t="s">
        <v>30</v>
      </c>
      <c r="D4" s="10" t="s">
        <v>31</v>
      </c>
      <c r="E4" s="11" t="s">
        <v>32</v>
      </c>
      <c r="F4" s="8"/>
      <c r="G4" s="8"/>
      <c r="H4" s="6"/>
      <c r="I4" s="6"/>
      <c r="J4" s="12" t="str">
        <f>CONCATENATE(A3," НА ГОДИШНА БАЗА")</f>
        <v>ДОХОДНОСТ НА УНИВЕРСАЛНИТЕ ПЕНСИОННИ ФОНДОВЕ
ЗА ПЕРИОДА  30.12.2022 г. - 31.12.2024 г. НА ГОДИШНА БАЗА</v>
      </c>
      <c r="K4" s="13" t="str">
        <f>CONCATENATE(ROUND(E20*100,2),"%
Горна граница
на доходността")</f>
        <v>9.94%
Горна граница
на доходността</v>
      </c>
      <c r="L4" s="6"/>
      <c r="M4" s="6"/>
      <c r="N4" s="6"/>
      <c r="O4" s="14"/>
      <c r="P4" s="2"/>
      <c r="S4" s="15"/>
      <c r="T4" s="15"/>
    </row>
    <row r="5" spans="1:20" ht="12.75" customHeight="1" x14ac:dyDescent="0.2">
      <c r="A5" s="16">
        <v>1</v>
      </c>
      <c r="B5" s="17">
        <v>2</v>
      </c>
      <c r="C5" s="17">
        <v>3</v>
      </c>
      <c r="D5" s="17">
        <v>4</v>
      </c>
      <c r="E5" s="18">
        <v>5</v>
      </c>
      <c r="H5" s="20"/>
      <c r="I5" s="20"/>
      <c r="J5" s="7"/>
      <c r="K5" s="13" t="str">
        <f>CONCATENATE(ROUND(E17*100,2),"%
Среднопретеглена
доходност")</f>
        <v>6.94%
Среднопретеглена
доходност</v>
      </c>
      <c r="L5" s="6"/>
      <c r="M5" s="6"/>
      <c r="N5" s="6"/>
      <c r="O5" s="14"/>
      <c r="P5" s="2"/>
      <c r="S5" s="15"/>
      <c r="T5" s="15"/>
    </row>
    <row r="6" spans="1:20" ht="12.75" customHeight="1" x14ac:dyDescent="0.2">
      <c r="A6" s="21">
        <v>1</v>
      </c>
      <c r="B6" s="22" t="s">
        <v>0</v>
      </c>
      <c r="C6" s="23">
        <v>0.2490841757440678</v>
      </c>
      <c r="D6" s="23">
        <v>0.2</v>
      </c>
      <c r="E6" s="24">
        <v>6.5468926497106672E-2</v>
      </c>
      <c r="F6" s="25">
        <f>$E$17</f>
        <v>6.9364275509982087E-2</v>
      </c>
      <c r="G6" s="25">
        <f>$E$19</f>
        <v>3.9364275509982088E-2</v>
      </c>
      <c r="H6" s="20">
        <f t="shared" ref="H6:H16" si="0">$E$20</f>
        <v>9.9364275509982086E-2</v>
      </c>
      <c r="I6" s="20"/>
      <c r="J6" s="7"/>
      <c r="K6" s="13" t="str">
        <f>CONCATENATE(ROUND(E19*100,2),"%
Минимална
доходност")</f>
        <v>3.94%
Минимална
доходност</v>
      </c>
      <c r="L6" s="6"/>
      <c r="M6" s="6"/>
      <c r="N6" s="6"/>
      <c r="O6" s="14"/>
      <c r="P6" s="2"/>
      <c r="S6" s="15"/>
      <c r="T6" s="15"/>
    </row>
    <row r="7" spans="1:20" ht="12.75" x14ac:dyDescent="0.2">
      <c r="A7" s="21">
        <v>2</v>
      </c>
      <c r="B7" s="22" t="s">
        <v>1</v>
      </c>
      <c r="C7" s="23">
        <v>8.2915138763745289E-2</v>
      </c>
      <c r="D7" s="23">
        <v>9.4384229341236692E-2</v>
      </c>
      <c r="E7" s="24">
        <v>6.7428370816213112E-2</v>
      </c>
      <c r="F7" s="25">
        <f t="shared" ref="F7:F16" si="1">$E$17</f>
        <v>6.9364275509982087E-2</v>
      </c>
      <c r="G7" s="25">
        <f t="shared" ref="G7:G16" si="2">$E$19</f>
        <v>3.9364275509982088E-2</v>
      </c>
      <c r="H7" s="20">
        <f t="shared" si="0"/>
        <v>9.9364275509982086E-2</v>
      </c>
      <c r="I7" s="20"/>
      <c r="J7" s="7"/>
      <c r="L7" s="6"/>
      <c r="M7" s="6"/>
      <c r="N7" s="6"/>
      <c r="O7" s="14"/>
      <c r="P7" s="2"/>
      <c r="S7" s="15"/>
      <c r="T7" s="15"/>
    </row>
    <row r="8" spans="1:20" ht="12.75" x14ac:dyDescent="0.2">
      <c r="A8" s="21">
        <v>3</v>
      </c>
      <c r="B8" s="22" t="s">
        <v>2</v>
      </c>
      <c r="C8" s="23">
        <v>0.20780145398184782</v>
      </c>
      <c r="D8" s="23">
        <v>0.2</v>
      </c>
      <c r="E8" s="24">
        <v>6.3843330041833735E-2</v>
      </c>
      <c r="F8" s="25">
        <f t="shared" si="1"/>
        <v>6.9364275509982087E-2</v>
      </c>
      <c r="G8" s="25">
        <f t="shared" si="2"/>
        <v>3.9364275509982088E-2</v>
      </c>
      <c r="H8" s="20">
        <f t="shared" si="0"/>
        <v>9.9364275509982086E-2</v>
      </c>
      <c r="I8" s="20"/>
      <c r="J8" s="7"/>
      <c r="K8" s="6"/>
      <c r="L8" s="6"/>
      <c r="M8" s="6"/>
      <c r="N8" s="6"/>
      <c r="O8" s="14"/>
      <c r="P8" s="2"/>
      <c r="S8" s="15"/>
      <c r="T8" s="15"/>
    </row>
    <row r="9" spans="1:20" ht="12.75" x14ac:dyDescent="0.2">
      <c r="A9" s="21">
        <v>4</v>
      </c>
      <c r="B9" s="22" t="s">
        <v>3</v>
      </c>
      <c r="C9" s="23">
        <v>0.19172033191636745</v>
      </c>
      <c r="D9" s="23">
        <v>0.2</v>
      </c>
      <c r="E9" s="24">
        <v>7.344109026898149E-2</v>
      </c>
      <c r="F9" s="25">
        <f>$E$17</f>
        <v>6.9364275509982087E-2</v>
      </c>
      <c r="G9" s="25">
        <f t="shared" si="2"/>
        <v>3.9364275509982088E-2</v>
      </c>
      <c r="H9" s="20">
        <f t="shared" si="0"/>
        <v>9.9364275509982086E-2</v>
      </c>
      <c r="I9" s="20"/>
      <c r="J9" s="7"/>
      <c r="K9" s="6"/>
      <c r="L9" s="6"/>
      <c r="M9" s="6"/>
      <c r="N9" s="6"/>
      <c r="O9" s="14"/>
      <c r="P9" s="2"/>
      <c r="S9" s="15"/>
      <c r="T9" s="15"/>
    </row>
    <row r="10" spans="1:20" ht="12.75" x14ac:dyDescent="0.2">
      <c r="A10" s="21">
        <v>5</v>
      </c>
      <c r="B10" s="22" t="s">
        <v>4</v>
      </c>
      <c r="C10" s="23">
        <v>0.12518269274894581</v>
      </c>
      <c r="D10" s="23">
        <v>0.14249836830926593</v>
      </c>
      <c r="E10" s="24">
        <v>7.7423258980335863E-2</v>
      </c>
      <c r="F10" s="25">
        <f t="shared" si="1"/>
        <v>6.9364275509982087E-2</v>
      </c>
      <c r="G10" s="25">
        <f t="shared" si="2"/>
        <v>3.9364275509982088E-2</v>
      </c>
      <c r="H10" s="20">
        <f t="shared" si="0"/>
        <v>9.9364275509982086E-2</v>
      </c>
      <c r="I10" s="20"/>
      <c r="J10" s="7"/>
      <c r="K10" s="6"/>
      <c r="L10" s="6"/>
      <c r="M10" s="6"/>
      <c r="N10" s="6"/>
      <c r="O10" s="14"/>
      <c r="P10" s="2"/>
      <c r="S10" s="15"/>
      <c r="T10" s="15"/>
    </row>
    <row r="11" spans="1:20" ht="12.75" x14ac:dyDescent="0.2">
      <c r="A11" s="21">
        <v>6</v>
      </c>
      <c r="B11" s="22" t="s">
        <v>5</v>
      </c>
      <c r="C11" s="23">
        <v>8.9298910572324877E-2</v>
      </c>
      <c r="D11" s="23">
        <v>0.10165102514507551</v>
      </c>
      <c r="E11" s="24">
        <v>6.7587690516910381E-2</v>
      </c>
      <c r="F11" s="25">
        <f t="shared" si="1"/>
        <v>6.9364275509982087E-2</v>
      </c>
      <c r="G11" s="25">
        <f t="shared" si="2"/>
        <v>3.9364275509982088E-2</v>
      </c>
      <c r="H11" s="20">
        <f t="shared" si="0"/>
        <v>9.9364275509982086E-2</v>
      </c>
      <c r="I11" s="20"/>
      <c r="J11" s="7"/>
      <c r="K11" s="6"/>
      <c r="L11" s="6"/>
      <c r="M11" s="6"/>
      <c r="N11" s="6"/>
      <c r="O11" s="14"/>
      <c r="P11" s="2"/>
      <c r="S11" s="15"/>
      <c r="T11" s="15"/>
    </row>
    <row r="12" spans="1:20" ht="12.75" x14ac:dyDescent="0.2">
      <c r="A12" s="26">
        <v>7</v>
      </c>
      <c r="B12" s="27" t="s">
        <v>6</v>
      </c>
      <c r="C12" s="23">
        <v>2.4743332849024312E-2</v>
      </c>
      <c r="D12" s="23">
        <v>2.8165910798789051E-2</v>
      </c>
      <c r="E12" s="24">
        <v>6.0666620294151263E-2</v>
      </c>
      <c r="F12" s="25">
        <f t="shared" si="1"/>
        <v>6.9364275509982087E-2</v>
      </c>
      <c r="G12" s="25">
        <f t="shared" si="2"/>
        <v>3.9364275509982088E-2</v>
      </c>
      <c r="H12" s="20">
        <f t="shared" si="0"/>
        <v>9.9364275509982086E-2</v>
      </c>
      <c r="I12" s="6"/>
      <c r="J12" s="7"/>
      <c r="K12" s="6"/>
      <c r="L12" s="6"/>
      <c r="M12" s="6"/>
      <c r="N12" s="6"/>
      <c r="O12" s="14"/>
      <c r="P12" s="2"/>
      <c r="S12" s="15"/>
      <c r="T12" s="15"/>
    </row>
    <row r="13" spans="1:20" ht="12.75" x14ac:dyDescent="0.2">
      <c r="A13" s="26">
        <v>8</v>
      </c>
      <c r="B13" s="27" t="s">
        <v>7</v>
      </c>
      <c r="C13" s="23">
        <v>1.4852283557054511E-2</v>
      </c>
      <c r="D13" s="23">
        <v>1.6906699529073928E-2</v>
      </c>
      <c r="E13" s="24">
        <v>9.7117106111431761E-2</v>
      </c>
      <c r="F13" s="25">
        <f t="shared" si="1"/>
        <v>6.9364275509982087E-2</v>
      </c>
      <c r="G13" s="25">
        <f t="shared" si="2"/>
        <v>3.9364275509982088E-2</v>
      </c>
      <c r="H13" s="20">
        <f t="shared" si="0"/>
        <v>9.9364275509982086E-2</v>
      </c>
      <c r="I13" s="6"/>
      <c r="J13" s="7"/>
      <c r="K13" s="6"/>
      <c r="L13" s="6"/>
      <c r="M13" s="6"/>
      <c r="N13" s="6"/>
      <c r="O13" s="14"/>
      <c r="P13" s="2"/>
      <c r="S13" s="15"/>
    </row>
    <row r="14" spans="1:20" ht="12.75" x14ac:dyDescent="0.2">
      <c r="A14" s="26">
        <v>9</v>
      </c>
      <c r="B14" s="27" t="s">
        <v>8</v>
      </c>
      <c r="C14" s="23">
        <v>1.0168033614637861E-2</v>
      </c>
      <c r="D14" s="23">
        <v>1.1574508961118862E-2</v>
      </c>
      <c r="E14" s="24">
        <v>6.4318946942712341E-2</v>
      </c>
      <c r="F14" s="25">
        <f t="shared" si="1"/>
        <v>6.9364275509982087E-2</v>
      </c>
      <c r="G14" s="25">
        <f t="shared" si="2"/>
        <v>3.9364275509982088E-2</v>
      </c>
      <c r="H14" s="20">
        <f t="shared" si="0"/>
        <v>9.9364275509982086E-2</v>
      </c>
      <c r="I14" s="6"/>
      <c r="J14" s="7"/>
      <c r="K14" s="6"/>
      <c r="L14" s="6"/>
      <c r="M14" s="6"/>
      <c r="N14" s="6"/>
      <c r="O14" s="14"/>
      <c r="P14" s="2"/>
      <c r="S14" s="15"/>
    </row>
    <row r="15" spans="1:20" ht="12.75" x14ac:dyDescent="0.2">
      <c r="A15" s="28">
        <v>10</v>
      </c>
      <c r="B15" s="29" t="s">
        <v>45</v>
      </c>
      <c r="C15" s="23">
        <v>4.233646251984244E-3</v>
      </c>
      <c r="D15" s="23">
        <v>4.8192579154395484E-3</v>
      </c>
      <c r="E15" s="24">
        <v>9.3637788927329435E-2</v>
      </c>
      <c r="F15" s="25">
        <f t="shared" si="1"/>
        <v>6.9364275509982087E-2</v>
      </c>
      <c r="G15" s="25">
        <f t="shared" si="2"/>
        <v>3.9364275509982088E-2</v>
      </c>
      <c r="H15" s="20">
        <f t="shared" si="0"/>
        <v>9.9364275509982086E-2</v>
      </c>
      <c r="I15" s="6"/>
      <c r="J15" s="7"/>
      <c r="K15" s="6"/>
      <c r="L15" s="6"/>
      <c r="M15" s="6"/>
      <c r="N15" s="6"/>
      <c r="O15" s="14"/>
      <c r="P15" s="2"/>
      <c r="S15" s="15"/>
    </row>
    <row r="16" spans="1:20" ht="12.75" x14ac:dyDescent="0.2">
      <c r="A16" s="69" t="s">
        <v>33</v>
      </c>
      <c r="B16" s="70"/>
      <c r="C16" s="70"/>
      <c r="D16" s="70"/>
      <c r="E16" s="30">
        <v>6.8966484166121417E-2</v>
      </c>
      <c r="F16" s="25">
        <f t="shared" si="1"/>
        <v>6.9364275509982087E-2</v>
      </c>
      <c r="G16" s="25">
        <f t="shared" si="2"/>
        <v>3.9364275509982088E-2</v>
      </c>
      <c r="H16" s="20">
        <f t="shared" si="0"/>
        <v>9.9364275509982086E-2</v>
      </c>
      <c r="I16" s="6"/>
      <c r="J16" s="7"/>
      <c r="K16" s="6"/>
      <c r="L16" s="6"/>
      <c r="M16" s="6"/>
      <c r="N16" s="6"/>
      <c r="O16" s="14"/>
      <c r="P16" s="2"/>
    </row>
    <row r="17" spans="1:16" ht="12.75" x14ac:dyDescent="0.2">
      <c r="A17" s="69" t="s">
        <v>34</v>
      </c>
      <c r="B17" s="70"/>
      <c r="C17" s="70"/>
      <c r="D17" s="70"/>
      <c r="E17" s="30">
        <v>6.9364275509982087E-2</v>
      </c>
      <c r="F17" s="31"/>
      <c r="G17" s="31"/>
      <c r="H17" s="6"/>
      <c r="I17" s="6"/>
      <c r="J17" s="7"/>
      <c r="K17" s="6"/>
      <c r="L17" s="6"/>
      <c r="M17" s="6"/>
      <c r="N17" s="6"/>
      <c r="O17" s="14"/>
      <c r="P17" s="2"/>
    </row>
    <row r="18" spans="1:16" ht="12.75" x14ac:dyDescent="0.2">
      <c r="A18" s="69" t="s">
        <v>35</v>
      </c>
      <c r="B18" s="70"/>
      <c r="C18" s="70"/>
      <c r="D18" s="70"/>
      <c r="E18" s="30">
        <v>7.3093312939700603E-2</v>
      </c>
      <c r="F18" s="31"/>
      <c r="G18" s="31"/>
      <c r="H18" s="6"/>
      <c r="I18" s="6"/>
      <c r="J18" s="7"/>
      <c r="K18" s="6"/>
      <c r="L18" s="6"/>
      <c r="M18" s="6"/>
      <c r="N18" s="6"/>
      <c r="O18" s="14"/>
      <c r="P18" s="2"/>
    </row>
    <row r="19" spans="1:16" ht="12.75" x14ac:dyDescent="0.2">
      <c r="A19" s="66" t="s">
        <v>36</v>
      </c>
      <c r="B19" s="67"/>
      <c r="C19" s="67"/>
      <c r="D19" s="67"/>
      <c r="E19" s="30">
        <v>3.9364275509982088E-2</v>
      </c>
      <c r="F19" s="31"/>
      <c r="G19" s="31"/>
      <c r="H19" s="6"/>
      <c r="I19" s="6"/>
      <c r="J19" s="7"/>
      <c r="K19" s="6"/>
      <c r="L19" s="6"/>
      <c r="M19" s="6"/>
      <c r="N19" s="6"/>
      <c r="O19" s="14"/>
      <c r="P19" s="2"/>
    </row>
    <row r="20" spans="1:16" ht="13.5" thickBot="1" x14ac:dyDescent="0.25">
      <c r="A20" s="71" t="s">
        <v>37</v>
      </c>
      <c r="B20" s="72"/>
      <c r="C20" s="72"/>
      <c r="D20" s="72"/>
      <c r="E20" s="30">
        <v>9.9364275509982086E-2</v>
      </c>
      <c r="F20" s="32"/>
      <c r="G20" s="32"/>
      <c r="H20" s="6"/>
      <c r="I20" s="6"/>
      <c r="J20" s="7"/>
      <c r="K20" s="6"/>
      <c r="L20" s="6"/>
      <c r="M20" s="6"/>
      <c r="N20" s="6"/>
      <c r="O20" s="14"/>
      <c r="P20" s="2"/>
    </row>
    <row r="21" spans="1:16" ht="12.75" x14ac:dyDescent="0.2">
      <c r="A21" s="73"/>
      <c r="B21" s="73"/>
      <c r="C21" s="73"/>
      <c r="D21" s="73"/>
      <c r="E21" s="73"/>
      <c r="F21" s="32"/>
      <c r="G21" s="32"/>
      <c r="H21" s="6"/>
      <c r="I21" s="6"/>
      <c r="J21" s="7"/>
      <c r="K21" s="6"/>
      <c r="L21" s="6"/>
      <c r="M21" s="6"/>
      <c r="N21" s="6"/>
      <c r="O21" s="14"/>
      <c r="P21" s="2"/>
    </row>
    <row r="22" spans="1:16" ht="12.75" x14ac:dyDescent="0.2">
      <c r="A22" s="74" t="s">
        <v>38</v>
      </c>
      <c r="B22" s="74"/>
      <c r="C22" s="74"/>
      <c r="D22" s="74"/>
      <c r="E22" s="74"/>
      <c r="F22" s="32"/>
      <c r="G22" s="32"/>
      <c r="H22" s="6"/>
      <c r="I22" s="6"/>
      <c r="J22" s="7"/>
      <c r="K22" s="6"/>
      <c r="L22" s="14"/>
      <c r="M22" s="14"/>
      <c r="N22" s="14"/>
      <c r="O22" s="14"/>
      <c r="P22" s="2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5"/>
      <c r="I23" s="35"/>
      <c r="J23" s="35"/>
      <c r="K23" s="35"/>
      <c r="L23" s="36"/>
      <c r="M23" s="36"/>
      <c r="N23" s="36"/>
      <c r="O23" s="36"/>
      <c r="P23" s="2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5"/>
      <c r="I24" s="35"/>
      <c r="J24" s="35"/>
      <c r="K24" s="35"/>
      <c r="L24" s="36"/>
      <c r="M24" s="36"/>
      <c r="N24" s="36"/>
      <c r="O24" s="36"/>
      <c r="P24" s="2"/>
    </row>
    <row r="25" spans="1:16" ht="12.75" x14ac:dyDescent="0.2">
      <c r="A25" s="33"/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6"/>
      <c r="M25" s="36"/>
      <c r="N25" s="36"/>
      <c r="O25" s="36"/>
      <c r="P25" s="2"/>
    </row>
    <row r="26" spans="1:16" ht="43.5" customHeight="1" thickBot="1" x14ac:dyDescent="0.25">
      <c r="A26" s="68" t="s">
        <v>50</v>
      </c>
      <c r="B26" s="68"/>
      <c r="C26" s="68"/>
      <c r="D26" s="68"/>
      <c r="E26" s="68"/>
      <c r="F26" s="5"/>
      <c r="G26" s="5"/>
      <c r="H26" s="6"/>
      <c r="I26" s="6"/>
      <c r="J26" s="12"/>
      <c r="K26" s="6"/>
      <c r="L26" s="6"/>
      <c r="M26" s="6"/>
      <c r="N26" s="6"/>
      <c r="O26" s="2"/>
      <c r="P26" s="2"/>
    </row>
    <row r="27" spans="1:16" ht="72" x14ac:dyDescent="0.2">
      <c r="A27" s="9" t="s">
        <v>28</v>
      </c>
      <c r="B27" s="10" t="s">
        <v>29</v>
      </c>
      <c r="C27" s="10" t="s">
        <v>39</v>
      </c>
      <c r="D27" s="10" t="s">
        <v>31</v>
      </c>
      <c r="E27" s="11" t="s">
        <v>32</v>
      </c>
      <c r="F27" s="8"/>
      <c r="G27" s="8"/>
      <c r="H27" s="6"/>
      <c r="I27" s="6"/>
      <c r="J27" s="12" t="str">
        <f>CONCATENATE(A26," НА ГОДИШНА БАЗА")</f>
        <v>ДОХОДНОСТ НА ПРОФЕСИОНАЛНИТЕ ПЕНСИОННИ ФОНДОВЕ
ЗА ПЕРИОДА  30.12.2022 г. - 31.12.2024 г. НА ГОДИШНА БАЗА</v>
      </c>
      <c r="K27" s="13" t="str">
        <f xml:space="preserve"> CONCATENATE(" ", ROUND(E43*100,2),"%
 Горна граница
 на доходността")</f>
        <v xml:space="preserve"> 9.83%
 Горна граница
 на доходността</v>
      </c>
      <c r="L27" s="6"/>
      <c r="M27" s="6"/>
      <c r="N27" s="6"/>
      <c r="O27" s="2"/>
      <c r="P27" s="2"/>
    </row>
    <row r="28" spans="1:16" ht="12.75" customHeight="1" x14ac:dyDescent="0.2">
      <c r="A28" s="16">
        <v>1</v>
      </c>
      <c r="B28" s="17">
        <v>2</v>
      </c>
      <c r="C28" s="17">
        <v>3</v>
      </c>
      <c r="D28" s="17">
        <v>4</v>
      </c>
      <c r="E28" s="18">
        <v>5</v>
      </c>
      <c r="F28" s="8"/>
      <c r="G28" s="8"/>
      <c r="H28" s="6"/>
      <c r="I28" s="6"/>
      <c r="J28" s="7"/>
      <c r="K28" s="13" t="str">
        <f>CONCATENATE("  ",ROUND(E40*100,2),"%
  Среднопретеглена 
  доходност")</f>
        <v xml:space="preserve">  6.83%
  Среднопретеглена 
  доходност</v>
      </c>
      <c r="L28" s="6"/>
      <c r="M28" s="6"/>
      <c r="N28" s="6"/>
      <c r="O28" s="2"/>
      <c r="P28" s="2"/>
    </row>
    <row r="29" spans="1:16" ht="12.75" customHeight="1" x14ac:dyDescent="0.2">
      <c r="A29" s="21">
        <v>1</v>
      </c>
      <c r="B29" s="22" t="s">
        <v>9</v>
      </c>
      <c r="C29" s="37">
        <v>0.24084715959256273</v>
      </c>
      <c r="D29" s="37">
        <v>0.2</v>
      </c>
      <c r="E29" s="38">
        <v>6.2923189750962116E-2</v>
      </c>
      <c r="F29" s="39">
        <f t="shared" ref="F29:F38" si="3">$E$40</f>
        <v>6.8273746302964761E-2</v>
      </c>
      <c r="G29" s="39">
        <f t="shared" ref="G29:G38" si="4">$E$42</f>
        <v>3.8273746302964762E-2</v>
      </c>
      <c r="H29" s="20">
        <f t="shared" ref="H29:H38" si="5">$E$43</f>
        <v>9.827374630296476E-2</v>
      </c>
      <c r="I29" s="20"/>
      <c r="J29" s="7"/>
      <c r="K29" s="13" t="str">
        <f>CONCATENATE(ROUND(E42*100,2),"%
 Минимална
доходност")</f>
        <v>3.83%
 Минимална
доходност</v>
      </c>
      <c r="L29" s="6"/>
      <c r="M29" s="6"/>
      <c r="N29" s="6"/>
      <c r="O29" s="2"/>
      <c r="P29" s="2"/>
    </row>
    <row r="30" spans="1:16" ht="12.75" x14ac:dyDescent="0.2">
      <c r="A30" s="21">
        <v>2</v>
      </c>
      <c r="B30" s="22" t="s">
        <v>10</v>
      </c>
      <c r="C30" s="37">
        <v>0.13483076333084296</v>
      </c>
      <c r="D30" s="37">
        <v>0.14234205933524835</v>
      </c>
      <c r="E30" s="38">
        <v>5.4280976637302469E-2</v>
      </c>
      <c r="F30" s="39">
        <f t="shared" si="3"/>
        <v>6.8273746302964761E-2</v>
      </c>
      <c r="G30" s="39">
        <f t="shared" si="4"/>
        <v>3.8273746302964762E-2</v>
      </c>
      <c r="H30" s="20">
        <f t="shared" si="5"/>
        <v>9.827374630296476E-2</v>
      </c>
      <c r="I30" s="20"/>
      <c r="J30" s="7"/>
      <c r="K30" s="6"/>
      <c r="L30" s="6"/>
      <c r="M30" s="6"/>
      <c r="N30" s="6"/>
      <c r="O30" s="2"/>
      <c r="P30" s="2"/>
    </row>
    <row r="31" spans="1:16" ht="12.75" x14ac:dyDescent="0.2">
      <c r="A31" s="21">
        <v>3</v>
      </c>
      <c r="B31" s="22" t="s">
        <v>11</v>
      </c>
      <c r="C31" s="37">
        <v>0.19081444221150251</v>
      </c>
      <c r="D31" s="37">
        <v>0.2</v>
      </c>
      <c r="E31" s="38">
        <v>6.7888026209274033E-2</v>
      </c>
      <c r="F31" s="39">
        <f t="shared" si="3"/>
        <v>6.8273746302964761E-2</v>
      </c>
      <c r="G31" s="39">
        <f t="shared" si="4"/>
        <v>3.8273746302964762E-2</v>
      </c>
      <c r="H31" s="20">
        <f t="shared" si="5"/>
        <v>9.827374630296476E-2</v>
      </c>
      <c r="I31" s="20"/>
      <c r="J31" s="7"/>
      <c r="K31" s="14"/>
      <c r="L31" s="6"/>
      <c r="M31" s="6"/>
      <c r="N31" s="6"/>
      <c r="O31" s="2"/>
      <c r="P31" s="2"/>
    </row>
    <row r="32" spans="1:16" ht="12.75" x14ac:dyDescent="0.2">
      <c r="A32" s="21">
        <v>4</v>
      </c>
      <c r="B32" s="22" t="s">
        <v>12</v>
      </c>
      <c r="C32" s="37">
        <v>0.16805313060053279</v>
      </c>
      <c r="D32" s="37">
        <v>0.17741521368323568</v>
      </c>
      <c r="E32" s="38">
        <v>7.6436991304439372E-2</v>
      </c>
      <c r="F32" s="39">
        <f t="shared" si="3"/>
        <v>6.8273746302964761E-2</v>
      </c>
      <c r="G32" s="39">
        <f t="shared" si="4"/>
        <v>3.8273746302964762E-2</v>
      </c>
      <c r="H32" s="20">
        <f t="shared" si="5"/>
        <v>9.827374630296476E-2</v>
      </c>
      <c r="I32" s="20"/>
      <c r="J32" s="7"/>
      <c r="K32" s="14"/>
      <c r="L32" s="6"/>
      <c r="M32" s="6"/>
      <c r="N32" s="6"/>
      <c r="O32" s="2"/>
      <c r="P32" s="2"/>
    </row>
    <row r="33" spans="1:16" ht="12.75" x14ac:dyDescent="0.2">
      <c r="A33" s="21">
        <v>5</v>
      </c>
      <c r="B33" s="22" t="s">
        <v>13</v>
      </c>
      <c r="C33" s="37">
        <v>6.7539148934525589E-2</v>
      </c>
      <c r="D33" s="37">
        <v>7.1301691895793509E-2</v>
      </c>
      <c r="E33" s="38">
        <v>8.3156510993215083E-2</v>
      </c>
      <c r="F33" s="39">
        <f t="shared" si="3"/>
        <v>6.8273746302964761E-2</v>
      </c>
      <c r="G33" s="39">
        <f t="shared" si="4"/>
        <v>3.8273746302964762E-2</v>
      </c>
      <c r="H33" s="20">
        <f t="shared" si="5"/>
        <v>9.827374630296476E-2</v>
      </c>
      <c r="I33" s="20"/>
      <c r="J33" s="7"/>
      <c r="K33" s="6"/>
      <c r="L33" s="6"/>
      <c r="M33" s="6"/>
      <c r="N33" s="6"/>
      <c r="O33" s="2"/>
      <c r="P33" s="2"/>
    </row>
    <row r="34" spans="1:16" ht="12.75" x14ac:dyDescent="0.2">
      <c r="A34" s="21">
        <v>6</v>
      </c>
      <c r="B34" s="22" t="s">
        <v>14</v>
      </c>
      <c r="C34" s="37">
        <v>9.6087467047969305E-2</v>
      </c>
      <c r="D34" s="37">
        <v>0.10144041017074808</v>
      </c>
      <c r="E34" s="38">
        <v>5.2806253077697596E-2</v>
      </c>
      <c r="F34" s="39">
        <f t="shared" si="3"/>
        <v>6.8273746302964761E-2</v>
      </c>
      <c r="G34" s="39">
        <f t="shared" si="4"/>
        <v>3.8273746302964762E-2</v>
      </c>
      <c r="H34" s="20">
        <f t="shared" si="5"/>
        <v>9.827374630296476E-2</v>
      </c>
      <c r="I34" s="20"/>
      <c r="J34" s="7"/>
      <c r="K34" s="6"/>
      <c r="L34" s="6"/>
      <c r="M34" s="6"/>
      <c r="N34" s="6"/>
      <c r="O34" s="2"/>
      <c r="P34" s="2"/>
    </row>
    <row r="35" spans="1:16" ht="12.75" x14ac:dyDescent="0.2">
      <c r="A35" s="26">
        <v>7</v>
      </c>
      <c r="B35" s="27" t="s">
        <v>15</v>
      </c>
      <c r="C35" s="37">
        <v>2.7025206635573826E-2</v>
      </c>
      <c r="D35" s="37">
        <v>2.8530755677982758E-2</v>
      </c>
      <c r="E35" s="38">
        <v>6.507960589941808E-2</v>
      </c>
      <c r="F35" s="39">
        <f t="shared" si="3"/>
        <v>6.8273746302964761E-2</v>
      </c>
      <c r="G35" s="39">
        <f t="shared" si="4"/>
        <v>3.8273746302964762E-2</v>
      </c>
      <c r="H35" s="20">
        <f t="shared" si="5"/>
        <v>9.827374630296476E-2</v>
      </c>
      <c r="I35" s="6"/>
      <c r="J35" s="7"/>
      <c r="K35" s="6"/>
      <c r="L35" s="6"/>
      <c r="M35" s="6"/>
      <c r="N35" s="6"/>
      <c r="O35" s="2"/>
      <c r="P35" s="2"/>
    </row>
    <row r="36" spans="1:16" ht="12.75" x14ac:dyDescent="0.2">
      <c r="A36" s="26">
        <v>8</v>
      </c>
      <c r="B36" s="27" t="s">
        <v>16</v>
      </c>
      <c r="C36" s="37">
        <v>4.8711375288252826E-2</v>
      </c>
      <c r="D36" s="37">
        <v>5.1425040549302699E-2</v>
      </c>
      <c r="E36" s="38">
        <v>0.10901740563300355</v>
      </c>
      <c r="F36" s="39">
        <f t="shared" si="3"/>
        <v>6.8273746302964761E-2</v>
      </c>
      <c r="G36" s="39">
        <f t="shared" si="4"/>
        <v>3.8273746302964762E-2</v>
      </c>
      <c r="H36" s="20">
        <f t="shared" si="5"/>
        <v>9.827374630296476E-2</v>
      </c>
      <c r="I36" s="6"/>
      <c r="J36" s="7"/>
      <c r="K36" s="6"/>
      <c r="L36" s="6"/>
      <c r="M36" s="6"/>
      <c r="N36" s="6"/>
      <c r="O36" s="2"/>
      <c r="P36" s="2"/>
    </row>
    <row r="37" spans="1:16" ht="12.75" x14ac:dyDescent="0.2">
      <c r="A37" s="26">
        <v>9</v>
      </c>
      <c r="B37" s="27" t="s">
        <v>17</v>
      </c>
      <c r="C37" s="37">
        <v>1.7215724206330867E-2</v>
      </c>
      <c r="D37" s="37">
        <v>1.8174796136574682E-2</v>
      </c>
      <c r="E37" s="38">
        <v>6.9379927038688338E-2</v>
      </c>
      <c r="F37" s="39">
        <f t="shared" si="3"/>
        <v>6.8273746302964761E-2</v>
      </c>
      <c r="G37" s="39">
        <f t="shared" si="4"/>
        <v>3.8273746302964762E-2</v>
      </c>
      <c r="H37" s="20">
        <f t="shared" si="5"/>
        <v>9.827374630296476E-2</v>
      </c>
      <c r="I37" s="6"/>
      <c r="J37" s="7"/>
      <c r="K37" s="6"/>
      <c r="L37" s="6"/>
      <c r="M37" s="6"/>
      <c r="N37" s="6"/>
      <c r="O37" s="2"/>
      <c r="P37" s="2"/>
    </row>
    <row r="38" spans="1:16" ht="12.75" x14ac:dyDescent="0.2">
      <c r="A38" s="28">
        <v>10</v>
      </c>
      <c r="B38" s="29" t="s">
        <v>46</v>
      </c>
      <c r="C38" s="37">
        <v>8.8755821519066243E-3</v>
      </c>
      <c r="D38" s="37">
        <v>9.3700325511141304E-3</v>
      </c>
      <c r="E38" s="38">
        <v>8.688371093409053E-2</v>
      </c>
      <c r="F38" s="39">
        <f t="shared" si="3"/>
        <v>6.8273746302964761E-2</v>
      </c>
      <c r="G38" s="39">
        <f t="shared" si="4"/>
        <v>3.8273746302964762E-2</v>
      </c>
      <c r="H38" s="20">
        <f t="shared" si="5"/>
        <v>9.827374630296476E-2</v>
      </c>
      <c r="I38" s="6"/>
      <c r="J38" s="7"/>
      <c r="K38" s="6"/>
      <c r="L38" s="6"/>
      <c r="M38" s="6"/>
      <c r="N38" s="6"/>
      <c r="O38" s="2"/>
      <c r="P38" s="2"/>
    </row>
    <row r="39" spans="1:16" ht="12.75" x14ac:dyDescent="0.2">
      <c r="A39" s="69" t="s">
        <v>33</v>
      </c>
      <c r="B39" s="70"/>
      <c r="C39" s="70"/>
      <c r="D39" s="70"/>
      <c r="E39" s="40">
        <v>6.7998194417455568E-2</v>
      </c>
      <c r="F39" s="41"/>
      <c r="G39" s="41"/>
      <c r="H39" s="6"/>
      <c r="I39" s="6"/>
      <c r="J39" s="7"/>
      <c r="K39" s="6"/>
      <c r="L39" s="6"/>
      <c r="M39" s="6"/>
      <c r="N39" s="6"/>
      <c r="O39" s="2"/>
      <c r="P39" s="2"/>
    </row>
    <row r="40" spans="1:16" ht="12.75" x14ac:dyDescent="0.2">
      <c r="A40" s="69" t="s">
        <v>34</v>
      </c>
      <c r="B40" s="70"/>
      <c r="C40" s="70"/>
      <c r="D40" s="70"/>
      <c r="E40" s="40">
        <v>6.8273746302964761E-2</v>
      </c>
      <c r="F40" s="42"/>
      <c r="G40" s="42"/>
      <c r="H40" s="6"/>
      <c r="I40" s="6"/>
      <c r="J40" s="7"/>
      <c r="K40" s="6"/>
      <c r="L40" s="6"/>
      <c r="M40" s="6"/>
      <c r="N40" s="6"/>
      <c r="O40" s="2"/>
      <c r="P40" s="2"/>
    </row>
    <row r="41" spans="1:16" ht="12.75" x14ac:dyDescent="0.2">
      <c r="A41" s="69" t="s">
        <v>35</v>
      </c>
      <c r="B41" s="70"/>
      <c r="C41" s="70"/>
      <c r="D41" s="70"/>
      <c r="E41" s="40">
        <v>7.2785259747809111E-2</v>
      </c>
      <c r="F41" s="42"/>
      <c r="G41" s="42"/>
      <c r="H41" s="6"/>
      <c r="I41" s="6"/>
      <c r="J41" s="7"/>
      <c r="K41" s="6"/>
      <c r="L41" s="6"/>
      <c r="M41" s="6"/>
      <c r="N41" s="6"/>
      <c r="O41" s="2"/>
      <c r="P41" s="2"/>
    </row>
    <row r="42" spans="1:16" ht="12.75" x14ac:dyDescent="0.2">
      <c r="A42" s="66" t="s">
        <v>36</v>
      </c>
      <c r="B42" s="67"/>
      <c r="C42" s="67"/>
      <c r="D42" s="67"/>
      <c r="E42" s="40">
        <v>3.8273746302964762E-2</v>
      </c>
      <c r="F42" s="42"/>
      <c r="G42" s="42"/>
      <c r="H42" s="6"/>
      <c r="I42" s="6"/>
      <c r="J42" s="7"/>
      <c r="K42" s="6"/>
      <c r="L42" s="6"/>
      <c r="M42" s="6"/>
      <c r="N42" s="6"/>
      <c r="O42" s="2"/>
      <c r="P42" s="2"/>
    </row>
    <row r="43" spans="1:16" ht="13.5" thickBot="1" x14ac:dyDescent="0.25">
      <c r="A43" s="71" t="s">
        <v>52</v>
      </c>
      <c r="B43" s="72"/>
      <c r="C43" s="72"/>
      <c r="D43" s="72"/>
      <c r="E43" s="40">
        <v>9.827374630296476E-2</v>
      </c>
      <c r="F43" s="32"/>
      <c r="G43" s="43"/>
      <c r="H43" s="2"/>
      <c r="I43" s="2"/>
      <c r="J43" s="44"/>
      <c r="K43" s="2"/>
      <c r="L43" s="2"/>
      <c r="M43" s="2"/>
      <c r="N43" s="2"/>
      <c r="O43" s="2"/>
      <c r="P43" s="2"/>
    </row>
    <row r="44" spans="1:16" ht="12.75" x14ac:dyDescent="0.2">
      <c r="A44" s="73"/>
      <c r="B44" s="73"/>
      <c r="C44" s="73"/>
      <c r="D44" s="73"/>
      <c r="E44" s="73"/>
      <c r="F44" s="32"/>
      <c r="G44" s="43"/>
      <c r="H44" s="2"/>
      <c r="I44" s="2"/>
      <c r="J44" s="44"/>
      <c r="K44" s="2"/>
      <c r="L44" s="2"/>
      <c r="M44" s="2"/>
      <c r="N44" s="2"/>
      <c r="O44" s="2"/>
      <c r="P44" s="2"/>
    </row>
    <row r="45" spans="1:16" ht="12.75" x14ac:dyDescent="0.2">
      <c r="A45" s="74" t="s">
        <v>40</v>
      </c>
      <c r="B45" s="74"/>
      <c r="C45" s="74"/>
      <c r="D45" s="74"/>
      <c r="E45" s="74"/>
      <c r="F45" s="32"/>
      <c r="G45" s="32"/>
      <c r="H45" s="6"/>
      <c r="I45" s="6"/>
      <c r="J45" s="7"/>
      <c r="K45" s="6"/>
      <c r="L45" s="14"/>
      <c r="M45" s="14"/>
      <c r="N45" s="14"/>
      <c r="O45" s="14"/>
      <c r="P45" s="2"/>
    </row>
    <row r="46" spans="1:16" ht="12.75" x14ac:dyDescent="0.2">
      <c r="A46" s="43"/>
      <c r="B46" s="43"/>
      <c r="C46" s="43"/>
      <c r="D46" s="43"/>
      <c r="E46" s="43"/>
      <c r="F46" s="45"/>
      <c r="G46" s="45"/>
      <c r="H46" s="6"/>
      <c r="I46" s="6"/>
      <c r="J46" s="7"/>
      <c r="K46" s="6"/>
      <c r="L46" s="14"/>
      <c r="M46" s="14"/>
      <c r="N46" s="14"/>
      <c r="O46" s="14"/>
      <c r="P46" s="2"/>
    </row>
    <row r="47" spans="1:16" ht="12.75" customHeight="1" x14ac:dyDescent="0.2">
      <c r="B47" s="46"/>
      <c r="C47" s="46"/>
      <c r="D47" s="46"/>
      <c r="E47" s="47"/>
      <c r="F47" s="45"/>
      <c r="G47" s="45"/>
      <c r="H47" s="6"/>
      <c r="I47" s="6"/>
      <c r="J47" s="7"/>
      <c r="K47" s="6"/>
      <c r="L47" s="6"/>
      <c r="M47" s="6"/>
      <c r="N47" s="6"/>
      <c r="O47" s="6"/>
      <c r="P47" s="2"/>
    </row>
    <row r="48" spans="1:16" ht="12.75" x14ac:dyDescent="0.2">
      <c r="A48" s="46"/>
      <c r="B48" s="46"/>
      <c r="C48" s="46"/>
      <c r="D48" s="46"/>
      <c r="E48" s="48"/>
      <c r="F48" s="32"/>
      <c r="G48" s="32"/>
      <c r="H48" s="6"/>
      <c r="I48" s="6"/>
      <c r="J48" s="7"/>
      <c r="K48" s="6"/>
      <c r="L48" s="6"/>
      <c r="M48" s="6"/>
      <c r="N48" s="6"/>
      <c r="O48" s="6"/>
      <c r="P48" s="2"/>
    </row>
    <row r="49" spans="1:16" ht="43.5" customHeight="1" thickBot="1" x14ac:dyDescent="0.25">
      <c r="A49" s="68" t="s">
        <v>51</v>
      </c>
      <c r="B49" s="68"/>
      <c r="C49" s="68"/>
      <c r="D49" s="68"/>
      <c r="E49" s="68"/>
      <c r="F49" s="8"/>
      <c r="G49" s="8"/>
      <c r="H49" s="6"/>
      <c r="I49" s="6"/>
      <c r="K49" s="13" t="str">
        <f>CONCATENATE(ROUND(E63*100,2),"%
Среднопретеглена
доходност")</f>
        <v>7.51%
Среднопретеглена
доходност</v>
      </c>
      <c r="L49" s="6"/>
      <c r="M49" s="6"/>
      <c r="N49" s="6"/>
      <c r="O49" s="6"/>
      <c r="P49" s="2"/>
    </row>
    <row r="50" spans="1:16" ht="63.75" x14ac:dyDescent="0.2">
      <c r="A50" s="9" t="s">
        <v>28</v>
      </c>
      <c r="B50" s="10" t="s">
        <v>29</v>
      </c>
      <c r="C50" s="10" t="s">
        <v>30</v>
      </c>
      <c r="D50" s="10" t="s">
        <v>31</v>
      </c>
      <c r="E50" s="11" t="s">
        <v>32</v>
      </c>
      <c r="F50" s="50"/>
      <c r="G50" s="50"/>
      <c r="H50" s="6"/>
      <c r="I50" s="6"/>
      <c r="J50" s="12" t="str">
        <f>CONCATENATE(A49," НА ГОДИШНА БАЗА")</f>
        <v>ДОХОДНОСТ НА ДОБРОВОЛНИТЕ ПЕНСИОННИ ФОНДОВЕ
ЗА ПЕРИОДА  30.12.2022 г. - 31.12.2024 г. НА ГОДИШНА БАЗА</v>
      </c>
      <c r="K50" s="6"/>
      <c r="L50" s="6"/>
      <c r="M50" s="6"/>
      <c r="N50" s="6"/>
      <c r="O50" s="6"/>
      <c r="P50" s="2"/>
    </row>
    <row r="51" spans="1:16" ht="12.75" x14ac:dyDescent="0.2">
      <c r="A51" s="51">
        <v>1</v>
      </c>
      <c r="B51" s="52">
        <v>2</v>
      </c>
      <c r="C51" s="52">
        <v>3</v>
      </c>
      <c r="D51" s="52">
        <v>4</v>
      </c>
      <c r="E51" s="53">
        <v>5</v>
      </c>
      <c r="G51" s="25"/>
      <c r="H51" s="20"/>
      <c r="I51" s="6"/>
      <c r="J51" s="7"/>
      <c r="K51" s="6"/>
      <c r="L51" s="6"/>
      <c r="M51" s="6"/>
      <c r="N51" s="6"/>
      <c r="O51" s="6"/>
      <c r="P51" s="2"/>
    </row>
    <row r="52" spans="1:16" ht="12.75" x14ac:dyDescent="0.2">
      <c r="A52" s="21">
        <v>1</v>
      </c>
      <c r="B52" s="22" t="s">
        <v>18</v>
      </c>
      <c r="C52" s="23">
        <v>0.12220196069084326</v>
      </c>
      <c r="D52" s="23">
        <v>0.17638561148461537</v>
      </c>
      <c r="E52" s="24">
        <v>6.8725882730006571E-2</v>
      </c>
      <c r="F52" s="54">
        <f t="shared" ref="F52:F61" si="6">$E$63</f>
        <v>7.5137011012261279E-2</v>
      </c>
      <c r="G52" s="25"/>
      <c r="H52" s="20"/>
      <c r="I52" s="6"/>
      <c r="J52" s="7"/>
      <c r="K52" s="6"/>
      <c r="L52" s="6"/>
      <c r="M52" s="6"/>
      <c r="N52" s="6"/>
      <c r="O52" s="6"/>
      <c r="P52" s="2"/>
    </row>
    <row r="53" spans="1:16" ht="12.75" x14ac:dyDescent="0.2">
      <c r="A53" s="21">
        <v>2</v>
      </c>
      <c r="B53" s="22" t="s">
        <v>19</v>
      </c>
      <c r="C53" s="23">
        <v>7.2911554769833256E-2</v>
      </c>
      <c r="D53" s="23">
        <v>0.10524012135048109</v>
      </c>
      <c r="E53" s="24">
        <v>6.5080562013734466E-2</v>
      </c>
      <c r="F53" s="54">
        <f t="shared" si="6"/>
        <v>7.5137011012261279E-2</v>
      </c>
      <c r="G53" s="25"/>
      <c r="H53" s="20"/>
      <c r="I53" s="6"/>
      <c r="J53" s="7"/>
      <c r="K53" s="6"/>
      <c r="L53" s="6"/>
      <c r="M53" s="6"/>
      <c r="N53" s="6"/>
      <c r="O53" s="6"/>
      <c r="P53" s="2"/>
    </row>
    <row r="54" spans="1:16" ht="12.75" x14ac:dyDescent="0.2">
      <c r="A54" s="21">
        <v>3</v>
      </c>
      <c r="B54" s="22" t="s">
        <v>20</v>
      </c>
      <c r="C54" s="23">
        <v>0.1079893670152324</v>
      </c>
      <c r="D54" s="23">
        <v>0.15587123502058176</v>
      </c>
      <c r="E54" s="24">
        <v>7.2446896135720085E-2</v>
      </c>
      <c r="F54" s="54">
        <f t="shared" si="6"/>
        <v>7.5137011012261279E-2</v>
      </c>
      <c r="G54" s="25"/>
      <c r="H54" s="20"/>
      <c r="I54" s="6"/>
      <c r="J54" s="7"/>
      <c r="K54" s="6"/>
      <c r="L54" s="6"/>
      <c r="M54" s="6"/>
      <c r="N54" s="6"/>
      <c r="O54" s="6"/>
      <c r="P54" s="2"/>
    </row>
    <row r="55" spans="1:16" ht="12.75" x14ac:dyDescent="0.2">
      <c r="A55" s="21">
        <v>4</v>
      </c>
      <c r="B55" s="22" t="s">
        <v>21</v>
      </c>
      <c r="C55" s="23">
        <v>0.43075827835616348</v>
      </c>
      <c r="D55" s="23">
        <v>0.2</v>
      </c>
      <c r="E55" s="24">
        <v>7.6126333490240228E-2</v>
      </c>
      <c r="F55" s="54">
        <f t="shared" si="6"/>
        <v>7.5137011012261279E-2</v>
      </c>
      <c r="G55" s="25"/>
      <c r="H55" s="20"/>
      <c r="I55" s="6"/>
      <c r="J55" s="7"/>
      <c r="K55" s="6"/>
      <c r="L55" s="6"/>
      <c r="M55" s="6"/>
      <c r="N55" s="6"/>
      <c r="O55" s="6"/>
      <c r="P55" s="2"/>
    </row>
    <row r="56" spans="1:16" ht="12.75" x14ac:dyDescent="0.2">
      <c r="A56" s="21">
        <v>5</v>
      </c>
      <c r="B56" s="22" t="s">
        <v>22</v>
      </c>
      <c r="C56" s="23">
        <v>0.15355488756836469</v>
      </c>
      <c r="D56" s="23">
        <v>0.2</v>
      </c>
      <c r="E56" s="24">
        <v>8.7394293572519377E-2</v>
      </c>
      <c r="F56" s="54">
        <f t="shared" si="6"/>
        <v>7.5137011012261279E-2</v>
      </c>
      <c r="G56" s="25"/>
      <c r="H56" s="20"/>
      <c r="I56" s="6"/>
      <c r="J56" s="7"/>
      <c r="K56" s="6"/>
      <c r="L56" s="6"/>
      <c r="M56" s="6"/>
      <c r="N56" s="6"/>
      <c r="O56" s="6"/>
      <c r="P56" s="2"/>
    </row>
    <row r="57" spans="1:16" ht="12.75" x14ac:dyDescent="0.2">
      <c r="A57" s="21">
        <v>6</v>
      </c>
      <c r="B57" s="22" t="s">
        <v>23</v>
      </c>
      <c r="C57" s="23">
        <v>8.3272955315243313E-2</v>
      </c>
      <c r="D57" s="23">
        <v>0.1201957076660133</v>
      </c>
      <c r="E57" s="24">
        <v>6.7724881003764947E-2</v>
      </c>
      <c r="F57" s="54">
        <f t="shared" si="6"/>
        <v>7.5137011012261279E-2</v>
      </c>
      <c r="G57" s="25"/>
      <c r="H57" s="20"/>
      <c r="I57" s="6"/>
      <c r="J57" s="7"/>
      <c r="K57" s="6"/>
      <c r="L57" s="6"/>
      <c r="M57" s="6"/>
      <c r="N57" s="6"/>
      <c r="O57" s="6"/>
      <c r="P57" s="2"/>
    </row>
    <row r="58" spans="1:16" ht="12.75" x14ac:dyDescent="0.2">
      <c r="A58" s="26">
        <v>7</v>
      </c>
      <c r="B58" s="27" t="s">
        <v>24</v>
      </c>
      <c r="C58" s="23">
        <v>1.3625898616778266E-2</v>
      </c>
      <c r="D58" s="23">
        <v>1.9667544170000377E-2</v>
      </c>
      <c r="E58" s="24">
        <v>7.9672216745933833E-2</v>
      </c>
      <c r="F58" s="54">
        <f t="shared" si="6"/>
        <v>7.5137011012261279E-2</v>
      </c>
      <c r="G58" s="31"/>
      <c r="H58" s="6"/>
      <c r="I58" s="6"/>
      <c r="J58" s="7"/>
      <c r="K58" s="6"/>
      <c r="L58" s="6"/>
      <c r="M58" s="6"/>
      <c r="N58" s="6"/>
      <c r="O58" s="6"/>
      <c r="P58" s="2"/>
    </row>
    <row r="59" spans="1:16" ht="12.75" x14ac:dyDescent="0.2">
      <c r="A59" s="26">
        <v>8</v>
      </c>
      <c r="B59" s="27" t="s">
        <v>25</v>
      </c>
      <c r="C59" s="23">
        <v>1.063446035567261E-2</v>
      </c>
      <c r="D59" s="23">
        <v>1.5349719284698573E-2</v>
      </c>
      <c r="E59" s="24">
        <v>0.11769010731402796</v>
      </c>
      <c r="F59" s="54">
        <f t="shared" si="6"/>
        <v>7.5137011012261279E-2</v>
      </c>
      <c r="G59" s="31"/>
      <c r="H59" s="6"/>
      <c r="I59" s="6"/>
      <c r="J59" s="7"/>
      <c r="K59" s="6"/>
      <c r="L59" s="6"/>
      <c r="M59" s="6"/>
      <c r="N59" s="6"/>
      <c r="O59" s="6"/>
      <c r="P59" s="2"/>
    </row>
    <row r="60" spans="1:16" ht="12.75" x14ac:dyDescent="0.2">
      <c r="A60" s="26">
        <v>9</v>
      </c>
      <c r="B60" s="27" t="s">
        <v>26</v>
      </c>
      <c r="C60" s="23">
        <v>7.0052580871360554E-4</v>
      </c>
      <c r="D60" s="23">
        <v>1.0111349476896135E-3</v>
      </c>
      <c r="E60" s="24">
        <v>7.3857568563255427E-2</v>
      </c>
      <c r="F60" s="54">
        <f t="shared" si="6"/>
        <v>7.5137011012261279E-2</v>
      </c>
      <c r="G60" s="31"/>
      <c r="H60" s="6"/>
      <c r="I60" s="6"/>
      <c r="J60" s="7"/>
      <c r="K60" s="6"/>
      <c r="L60" s="6"/>
      <c r="M60" s="6"/>
      <c r="N60" s="6"/>
      <c r="O60" s="6"/>
      <c r="P60" s="2"/>
    </row>
    <row r="61" spans="1:16" ht="12.75" x14ac:dyDescent="0.2">
      <c r="A61" s="28">
        <v>10</v>
      </c>
      <c r="B61" s="55" t="s">
        <v>47</v>
      </c>
      <c r="C61" s="23">
        <v>4.3501115031552798E-3</v>
      </c>
      <c r="D61" s="23">
        <v>6.2789260759201389E-3</v>
      </c>
      <c r="E61" s="24">
        <v>9.2494863798503912E-2</v>
      </c>
      <c r="F61" s="54">
        <f t="shared" si="6"/>
        <v>7.5137011012261279E-2</v>
      </c>
      <c r="G61" s="31"/>
      <c r="H61" s="6"/>
      <c r="I61" s="6"/>
      <c r="J61" s="7"/>
      <c r="K61" s="6"/>
      <c r="L61" s="6"/>
      <c r="M61" s="6"/>
      <c r="N61" s="6"/>
      <c r="O61" s="6"/>
      <c r="P61" s="2"/>
    </row>
    <row r="62" spans="1:16" ht="12.75" x14ac:dyDescent="0.2">
      <c r="A62" s="69" t="s">
        <v>33</v>
      </c>
      <c r="B62" s="70"/>
      <c r="C62" s="70"/>
      <c r="D62" s="70"/>
      <c r="E62" s="30">
        <v>7.5609855734851003E-2</v>
      </c>
      <c r="F62" s="31"/>
      <c r="G62" s="31"/>
      <c r="H62" s="6"/>
      <c r="I62" s="6"/>
      <c r="J62" s="7"/>
      <c r="K62" s="6"/>
      <c r="L62" s="6"/>
      <c r="M62" s="6"/>
      <c r="N62" s="6"/>
      <c r="O62" s="6"/>
      <c r="P62" s="2"/>
    </row>
    <row r="63" spans="1:16" ht="12.75" x14ac:dyDescent="0.2">
      <c r="A63" s="69" t="s">
        <v>34</v>
      </c>
      <c r="B63" s="70"/>
      <c r="C63" s="70"/>
      <c r="D63" s="70"/>
      <c r="E63" s="30">
        <v>7.5137011012261279E-2</v>
      </c>
      <c r="F63" s="31"/>
      <c r="G63" s="31"/>
      <c r="H63" s="6"/>
      <c r="I63" s="6"/>
      <c r="J63" s="7"/>
      <c r="K63" s="6"/>
      <c r="L63" s="6"/>
      <c r="M63" s="6"/>
      <c r="N63" s="6"/>
      <c r="O63" s="6"/>
      <c r="P63" s="2"/>
    </row>
    <row r="64" spans="1:16" ht="13.5" thickBot="1" x14ac:dyDescent="0.25">
      <c r="A64" s="71" t="s">
        <v>35</v>
      </c>
      <c r="B64" s="72"/>
      <c r="C64" s="72"/>
      <c r="D64" s="72"/>
      <c r="E64" s="30">
        <v>8.0121360536770686E-2</v>
      </c>
      <c r="F64" s="31"/>
      <c r="G64" s="56"/>
      <c r="H64" s="2"/>
      <c r="I64" s="2"/>
      <c r="J64" s="44"/>
      <c r="K64" s="2"/>
      <c r="L64" s="2"/>
      <c r="M64" s="2"/>
      <c r="N64" s="2"/>
      <c r="O64" s="2"/>
      <c r="P64" s="2"/>
    </row>
    <row r="65" spans="1:16" ht="12.75" x14ac:dyDescent="0.2">
      <c r="A65" s="57"/>
      <c r="B65" s="57"/>
      <c r="C65" s="57"/>
      <c r="D65" s="57"/>
      <c r="E65" s="58"/>
      <c r="F65" s="31"/>
      <c r="G65" s="56"/>
      <c r="H65" s="2"/>
      <c r="I65" s="2"/>
      <c r="J65" s="44"/>
      <c r="K65" s="2"/>
      <c r="L65" s="2"/>
      <c r="M65" s="2"/>
      <c r="N65" s="2"/>
      <c r="O65" s="2"/>
      <c r="P65" s="2"/>
    </row>
    <row r="66" spans="1:16" ht="12.75" x14ac:dyDescent="0.2">
      <c r="A66" s="74" t="s">
        <v>41</v>
      </c>
      <c r="B66" s="74"/>
      <c r="C66" s="74"/>
      <c r="D66" s="74"/>
      <c r="E66" s="74"/>
      <c r="F66" s="6"/>
      <c r="G66" s="6"/>
      <c r="H66" s="6"/>
      <c r="I66" s="6"/>
      <c r="J66" s="7"/>
      <c r="K66" s="6"/>
      <c r="L66" s="14"/>
      <c r="M66" s="14"/>
      <c r="N66" s="14"/>
      <c r="O66" s="14"/>
      <c r="P66" s="2"/>
    </row>
    <row r="67" spans="1:16" x14ac:dyDescent="0.2">
      <c r="A67" s="2"/>
      <c r="B67" s="2"/>
      <c r="C67" s="2"/>
      <c r="D67" s="2"/>
      <c r="E67" s="2"/>
      <c r="F67" s="6"/>
      <c r="G67" s="6"/>
      <c r="H67" s="6"/>
      <c r="I67" s="6"/>
      <c r="J67" s="7"/>
      <c r="K67" s="6"/>
      <c r="L67" s="14"/>
      <c r="M67" s="14"/>
      <c r="N67" s="14"/>
      <c r="O67" s="14"/>
      <c r="P67" s="2"/>
    </row>
    <row r="68" spans="1:16" x14ac:dyDescent="0.2">
      <c r="A68" s="2"/>
      <c r="B68" s="2"/>
      <c r="C68" s="2"/>
      <c r="D68" s="2"/>
      <c r="E68" s="2"/>
      <c r="F68" s="6"/>
      <c r="G68" s="6"/>
      <c r="H68" s="6"/>
      <c r="I68" s="6"/>
      <c r="J68" s="7"/>
      <c r="K68" s="6"/>
      <c r="L68" s="14"/>
      <c r="M68" s="14"/>
      <c r="N68" s="14"/>
      <c r="O68" s="14"/>
      <c r="P68" s="2"/>
    </row>
    <row r="69" spans="1:16" ht="12" customHeight="1" x14ac:dyDescent="0.2">
      <c r="B69" s="46"/>
      <c r="C69" s="46"/>
      <c r="D69" s="46"/>
      <c r="E69" s="47"/>
      <c r="F69" s="6"/>
      <c r="G69" s="6"/>
      <c r="H69" s="6"/>
      <c r="I69" s="6"/>
      <c r="J69" s="7"/>
      <c r="K69" s="6"/>
      <c r="L69" s="14"/>
      <c r="M69" s="14"/>
      <c r="N69" s="14"/>
      <c r="O69" s="14"/>
      <c r="P69" s="2"/>
    </row>
    <row r="70" spans="1:16" ht="41.25" customHeight="1" thickBot="1" x14ac:dyDescent="0.25">
      <c r="A70" s="68" t="s">
        <v>53</v>
      </c>
      <c r="B70" s="68"/>
      <c r="C70" s="68"/>
      <c r="D70" s="68"/>
      <c r="E70" s="68"/>
      <c r="F70" s="6"/>
      <c r="G70" s="6"/>
      <c r="H70" s="6"/>
      <c r="I70" s="6"/>
      <c r="J70" s="7"/>
      <c r="K70" s="6"/>
      <c r="L70" s="14"/>
      <c r="M70" s="14"/>
      <c r="N70" s="14"/>
      <c r="O70" s="14"/>
      <c r="P70" s="2"/>
    </row>
    <row r="71" spans="1:16" ht="63.75" x14ac:dyDescent="0.2">
      <c r="A71" s="9" t="s">
        <v>28</v>
      </c>
      <c r="B71" s="10" t="s">
        <v>29</v>
      </c>
      <c r="C71" s="10" t="s">
        <v>30</v>
      </c>
      <c r="D71" s="10" t="s">
        <v>31</v>
      </c>
      <c r="E71" s="11" t="s">
        <v>32</v>
      </c>
      <c r="F71" s="6"/>
      <c r="G71" s="6"/>
      <c r="H71" s="6"/>
      <c r="I71" s="6"/>
      <c r="J71" s="7"/>
      <c r="K71" s="6"/>
      <c r="L71" s="14"/>
      <c r="M71" s="14"/>
      <c r="N71" s="14"/>
      <c r="O71" s="14"/>
      <c r="P71" s="2"/>
    </row>
    <row r="72" spans="1:16" x14ac:dyDescent="0.2">
      <c r="A72" s="51">
        <v>1</v>
      </c>
      <c r="B72" s="52">
        <v>2</v>
      </c>
      <c r="C72" s="52">
        <v>3</v>
      </c>
      <c r="D72" s="52">
        <v>4</v>
      </c>
      <c r="E72" s="53">
        <v>5</v>
      </c>
      <c r="F72" s="6"/>
      <c r="G72" s="6"/>
      <c r="H72" s="6"/>
      <c r="I72" s="6"/>
      <c r="J72" s="7"/>
      <c r="K72" s="6"/>
      <c r="L72" s="14"/>
      <c r="M72" s="14"/>
      <c r="N72" s="14"/>
      <c r="O72" s="14"/>
      <c r="P72" s="2"/>
    </row>
    <row r="73" spans="1:16" s="63" customFormat="1" ht="13.5" thickBot="1" x14ac:dyDescent="0.25">
      <c r="A73" s="59">
        <v>1</v>
      </c>
      <c r="B73" s="60" t="s">
        <v>27</v>
      </c>
      <c r="C73" s="61">
        <v>1</v>
      </c>
      <c r="D73" s="61">
        <v>1</v>
      </c>
      <c r="E73" s="62">
        <v>7.2676960382068501E-2</v>
      </c>
      <c r="F73" s="6"/>
      <c r="G73" s="6"/>
      <c r="H73" s="6"/>
      <c r="I73" s="6"/>
      <c r="J73" s="7"/>
      <c r="K73" s="6"/>
      <c r="L73" s="14"/>
      <c r="M73" s="14"/>
      <c r="N73" s="14"/>
      <c r="O73" s="14"/>
    </row>
    <row r="74" spans="1:16" x14ac:dyDescent="0.2">
      <c r="A74" s="2"/>
      <c r="B74" s="2"/>
      <c r="C74" s="2"/>
      <c r="D74" s="2"/>
      <c r="E74" s="2"/>
      <c r="J74" s="64"/>
      <c r="K74" s="77"/>
      <c r="L74" s="77"/>
      <c r="M74" s="77"/>
      <c r="N74" s="77"/>
      <c r="O74" s="77"/>
    </row>
    <row r="75" spans="1:16" ht="24.75" customHeight="1" x14ac:dyDescent="0.2">
      <c r="A75" s="75" t="s">
        <v>42</v>
      </c>
      <c r="B75" s="75"/>
      <c r="C75" s="2"/>
      <c r="D75" s="2"/>
      <c r="E75" s="2"/>
      <c r="P75" s="1"/>
    </row>
    <row r="76" spans="1:16" ht="27" customHeight="1" x14ac:dyDescent="0.2">
      <c r="A76" s="76" t="s">
        <v>43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ht="27" customHeight="1" x14ac:dyDescent="0.2">
      <c r="A77" s="76" t="s">
        <v>44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6" ht="26.25" customHeight="1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</sheetData>
  <mergeCells count="28"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1:R1"/>
    <mergeCell ref="A19:D19"/>
    <mergeCell ref="A3:E3"/>
    <mergeCell ref="A16:D16"/>
    <mergeCell ref="A17:D17"/>
    <mergeCell ref="A18:D18"/>
  </mergeCells>
  <printOptions horizontalCentered="1" verticalCentered="1"/>
  <pageMargins left="0" right="0" top="0" bottom="0" header="0.70866141732283472" footer="0.23622047244094491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3046B2E36EA489D6805EB1C22E4F9" ma:contentTypeVersion="10" ma:contentTypeDescription="Create a new document." ma:contentTypeScope="" ma:versionID="0d3ad444fb2a7c1a41385497e5bf87b5">
  <xsd:schema xmlns:xsd="http://www.w3.org/2001/XMLSchema" xmlns:xs="http://www.w3.org/2001/XMLSchema" xmlns:p="http://schemas.microsoft.com/office/2006/metadata/properties" xmlns:ns3="c989c766-60d0-4fd1-8b6f-db532ebbb26f" targetNamespace="http://schemas.microsoft.com/office/2006/metadata/properties" ma:root="true" ma:fieldsID="7402d51491e8a166717a531df75933b3" ns3:_="">
    <xsd:import namespace="c989c766-60d0-4fd1-8b6f-db532ebbb2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9c766-60d0-4fd1-8b6f-db532ebbb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A24465-44BC-4D12-9DDD-DECD5F941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46C4EF-B341-42C5-B73F-CBF1035AE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9c766-60d0-4fd1-8b6f-db532ebbb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E2963-DBDA-4526-90CE-1E520E6669B0}">
  <ds:schemaRefs>
    <ds:schemaRef ds:uri="http://www.w3.org/XML/1998/namespace"/>
    <ds:schemaRef ds:uri="http://purl.org/dc/elements/1.1/"/>
    <ds:schemaRef ds:uri="http://schemas.microsoft.com/office/2006/documentManagement/types"/>
    <ds:schemaRef ds:uri="c989c766-60d0-4fd1-8b6f-db532ebbb26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30.12.2022-31.12.2024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</dc:creator>
  <cp:lastModifiedBy>VS</cp:lastModifiedBy>
  <cp:lastPrinted>2025-01-09T11:31:56Z</cp:lastPrinted>
  <dcterms:created xsi:type="dcterms:W3CDTF">2022-11-23T08:53:57Z</dcterms:created>
  <dcterms:modified xsi:type="dcterms:W3CDTF">2025-01-15T12:38:07Z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0x010100B993046B2E36EA489D6805EB1C22E4F9</vt:lpwstr>
  </property>
</Properties>
</file>